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Segundo_Informe_Trimestral_Abr_Jun_2020\Digital\"/>
    </mc:Choice>
  </mc:AlternateContent>
  <bookViews>
    <workbookView xWindow="0" yWindow="0" windowWidth="28800" windowHeight="12135"/>
  </bookViews>
  <sheets>
    <sheet name="F1" sheetId="5" r:id="rId1"/>
    <sheet name="F2" sheetId="6" r:id="rId2"/>
    <sheet name="F3" sheetId="7" r:id="rId3"/>
    <sheet name="F4" sheetId="8" r:id="rId4"/>
    <sheet name="F5" sheetId="9" r:id="rId5"/>
    <sheet name="F6A" sheetId="1" r:id="rId6"/>
    <sheet name="F6B" sheetId="2" r:id="rId7"/>
    <sheet name="F6C" sheetId="3" r:id="rId8"/>
    <sheet name="F6D" sheetId="4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3" l="1"/>
  <c r="G7" i="13"/>
  <c r="G29" i="13" s="1"/>
  <c r="G36" i="12"/>
  <c r="G28" i="12"/>
  <c r="G21" i="12"/>
  <c r="G7" i="12"/>
  <c r="G31" i="12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G14" i="3"/>
  <c r="D14" i="3"/>
  <c r="D13" i="3"/>
  <c r="G13" i="3" s="1"/>
  <c r="D12" i="3"/>
  <c r="G12" i="3" s="1"/>
  <c r="G11" i="3"/>
  <c r="D11" i="3"/>
  <c r="G157" i="1"/>
  <c r="G156" i="1"/>
  <c r="G155" i="1"/>
  <c r="G154" i="1"/>
  <c r="G153" i="1"/>
  <c r="G148" i="1"/>
  <c r="G147" i="1"/>
  <c r="G144" i="1"/>
  <c r="G143" i="1"/>
  <c r="G142" i="1"/>
  <c r="G141" i="1"/>
  <c r="G140" i="1"/>
  <c r="G139" i="1"/>
  <c r="G138" i="1"/>
  <c r="G131" i="1"/>
  <c r="G130" i="1"/>
  <c r="G126" i="1"/>
  <c r="G124" i="1"/>
  <c r="G122" i="1"/>
  <c r="G121" i="1"/>
  <c r="G120" i="1"/>
  <c r="G119" i="1"/>
  <c r="G118" i="1"/>
  <c r="G116" i="1"/>
  <c r="G115" i="1"/>
  <c r="G114" i="1"/>
  <c r="G111" i="1"/>
  <c r="G92" i="1"/>
  <c r="G91" i="1"/>
  <c r="G89" i="1"/>
  <c r="G88" i="1"/>
  <c r="G87" i="1"/>
  <c r="G86" i="1"/>
  <c r="G82" i="1"/>
  <c r="G81" i="1"/>
  <c r="G80" i="1"/>
  <c r="G79" i="1"/>
  <c r="G78" i="1"/>
  <c r="G77" i="1"/>
  <c r="G76" i="1"/>
  <c r="G73" i="1"/>
  <c r="G72" i="1"/>
  <c r="G69" i="1"/>
  <c r="G68" i="1"/>
  <c r="G67" i="1"/>
  <c r="G66" i="1"/>
  <c r="G65" i="1"/>
  <c r="G64" i="1"/>
  <c r="G63" i="1"/>
  <c r="G55" i="1"/>
  <c r="G53" i="1"/>
  <c r="G47" i="1"/>
  <c r="G46" i="1"/>
  <c r="G45" i="1"/>
  <c r="G44" i="1"/>
  <c r="G43" i="1"/>
  <c r="G40" i="1"/>
  <c r="G31" i="1"/>
  <c r="G26" i="1"/>
  <c r="G22" i="1"/>
  <c r="G17" i="1"/>
  <c r="D157" i="1"/>
  <c r="D156" i="1"/>
  <c r="D155" i="1"/>
  <c r="D154" i="1"/>
  <c r="D153" i="1"/>
  <c r="D152" i="1"/>
  <c r="G152" i="1" s="1"/>
  <c r="D151" i="1"/>
  <c r="G151" i="1" s="1"/>
  <c r="D149" i="1"/>
  <c r="G149" i="1" s="1"/>
  <c r="D148" i="1"/>
  <c r="D147" i="1"/>
  <c r="D145" i="1"/>
  <c r="G145" i="1" s="1"/>
  <c r="D144" i="1"/>
  <c r="D143" i="1"/>
  <c r="D142" i="1"/>
  <c r="D141" i="1"/>
  <c r="D140" i="1"/>
  <c r="D139" i="1"/>
  <c r="D138" i="1"/>
  <c r="D136" i="1"/>
  <c r="G136" i="1" s="1"/>
  <c r="D135" i="1"/>
  <c r="G135" i="1" s="1"/>
  <c r="D134" i="1"/>
  <c r="G134" i="1" s="1"/>
  <c r="D132" i="1"/>
  <c r="G132" i="1" s="1"/>
  <c r="D131" i="1"/>
  <c r="D130" i="1"/>
  <c r="D129" i="1"/>
  <c r="G129" i="1" s="1"/>
  <c r="D128" i="1"/>
  <c r="G128" i="1" s="1"/>
  <c r="D127" i="1"/>
  <c r="G127" i="1" s="1"/>
  <c r="D126" i="1"/>
  <c r="D125" i="1"/>
  <c r="G125" i="1" s="1"/>
  <c r="D124" i="1"/>
  <c r="D122" i="1"/>
  <c r="D121" i="1"/>
  <c r="D120" i="1"/>
  <c r="D119" i="1"/>
  <c r="D118" i="1"/>
  <c r="D117" i="1"/>
  <c r="G117" i="1" s="1"/>
  <c r="D116" i="1"/>
  <c r="D115" i="1"/>
  <c r="D114" i="1"/>
  <c r="D112" i="1"/>
  <c r="G112" i="1" s="1"/>
  <c r="D111" i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D91" i="1"/>
  <c r="D90" i="1"/>
  <c r="G90" i="1" s="1"/>
  <c r="D89" i="1"/>
  <c r="D88" i="1"/>
  <c r="D87" i="1"/>
  <c r="D86" i="1"/>
  <c r="D82" i="1"/>
  <c r="D81" i="1"/>
  <c r="D80" i="1"/>
  <c r="D79" i="1"/>
  <c r="D78" i="1"/>
  <c r="D77" i="1"/>
  <c r="D76" i="1"/>
  <c r="D74" i="1"/>
  <c r="G74" i="1" s="1"/>
  <c r="D73" i="1"/>
  <c r="D72" i="1"/>
  <c r="D70" i="1"/>
  <c r="G70" i="1" s="1"/>
  <c r="D69" i="1"/>
  <c r="D68" i="1"/>
  <c r="D67" i="1"/>
  <c r="D66" i="1"/>
  <c r="D65" i="1"/>
  <c r="D64" i="1"/>
  <c r="D63" i="1"/>
  <c r="D61" i="1"/>
  <c r="G61" i="1" s="1"/>
  <c r="D60" i="1"/>
  <c r="G60" i="1" s="1"/>
  <c r="D59" i="1"/>
  <c r="G59" i="1" s="1"/>
  <c r="D57" i="1"/>
  <c r="G57" i="1" s="1"/>
  <c r="D56" i="1"/>
  <c r="G56" i="1" s="1"/>
  <c r="D55" i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D46" i="1"/>
  <c r="D45" i="1"/>
  <c r="D44" i="1"/>
  <c r="D43" i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F77" i="3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<sst xmlns="http://schemas.openxmlformats.org/spreadsheetml/2006/main" count="1044" uniqueCount="768">
  <si>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</si>
  <si>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</si>
  <si>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</si>
  <si>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</si>
  <si>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</si>
  <si>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</si>
  <si>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</si>
  <si>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</si>
  <si>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</si>
  <si>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</si>
  <si>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</si>
  <si>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</si>
  <si>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</si>
  <si>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</si>
  <si>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</si>
  <si>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</si>
  <si>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</si>
  <si>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</si>
  <si>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</si>
  <si>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</si>
  <si>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</si>
  <si>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</si>
  <si>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</si>
  <si>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</si>
  <si>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</si>
  <si>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</si>
  <si>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</si>
  <si>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</si>
  <si>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</si>
  <si>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</si>
  <si>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</si>
  <si>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</si>
  <si>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</si>
  <si>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</si>
  <si>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</si>
  <si>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</si>
  <si>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</si>
  <si>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</si>
  <si>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</si>
  <si>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</si>
  <si>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</si>
  <si>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</si>
  <si>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</si>
  <si>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</si>
  <si>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</si>
  <si>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</si>
  <si>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</si>
  <si>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</si>
  <si>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</si>
  <si>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</si>
  <si>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</si>
  <si>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</si>
  <si>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</si>
  <si>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</si>
  <si>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</si>
  <si>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</si>
  <si>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</si>
  <si>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</si>
  <si>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</si>
  <si>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</si>
  <si>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</si>
  <si>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</si>
  <si>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</si>
  <si>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</si>
  <si>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</si>
  <si>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</si>
  <si>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</si>
  <si>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</si>
  <si>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</si>
  <si>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</si>
  <si>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</si>
  <si>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</si>
  <si>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</si>
  <si>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</si>
  <si>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</si>
  <si>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</si>
  <si>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</si>
  <si>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</si>
  <si>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</si>
  <si>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</si>
  <si>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</si>
  <si>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</si>
  <si>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</si>
  <si>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</si>
  <si>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</si>
  <si>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</si>
  <si>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</si>
  <si>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</si>
  <si>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</si>
  <si>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</si>
  <si>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</si>
  <si>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</si>
  <si>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</si>
  <si>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</si>
  <si>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</si>
  <si>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</si>
  <si>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</si>
  <si>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</si>
  <si>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</si>
  <si>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</si>
  <si>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</si>
  <si>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</si>
  <si>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</si>
  <si>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</si>
  <si>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</si>
  <si>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</si>
  <si>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</si>
  <si>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</si>
  <si>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</si>
  <si>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</si>
  <si>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</si>
  <si>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</si>
  <si>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</si>
  <si>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</si>
  <si>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</si>
  <si>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</si>
  <si>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</si>
  <si>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</si>
  <si>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</si>
  <si>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</si>
  <si>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</si>
  <si>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</si>
  <si>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</si>
  <si>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</si>
  <si>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</si>
  <si>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</si>
  <si>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</si>
  <si>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</si>
  <si>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</si>
  <si>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</si>
  <si>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</si>
  <si>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</si>
  <si>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</si>
  <si>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</si>
  <si>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</si>
  <si>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</si>
  <si>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</si>
  <si>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</si>
  <si>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</si>
  <si>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</si>
  <si>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</si>
  <si>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</si>
  <si>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</si>
  <si>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</si>
  <si>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</si>
  <si>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</si>
  <si>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</si>
  <si>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</si>
  <si>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</si>
  <si>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</si>
  <si>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</si>
  <si>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</si>
  <si>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</si>
  <si>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</si>
  <si>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</si>
  <si>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</si>
  <si>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</si>
  <si>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</si>
  <si>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</si>
  <si>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</si>
  <si>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</si>
  <si>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</si>
  <si>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</si>
  <si>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</si>
  <si>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</si>
  <si>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</si>
  <si>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</si>
  <si>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</si>
  <si>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</si>
  <si>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</si>
  <si>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</si>
  <si>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</si>
  <si>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</si>
  <si>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</si>
  <si>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</si>
  <si>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</si>
  <si>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</si>
  <si>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</si>
  <si>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</si>
  <si>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</si>
  <si>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</si>
  <si>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</si>
  <si>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</si>
  <si>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</si>
  <si>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</si>
  <si>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</si>
  <si>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</si>
  <si>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</si>
  <si>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</si>
  <si>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</si>
  <si>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</si>
  <si>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</si>
  <si>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</si>
  <si>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</si>
  <si>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</si>
  <si>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</si>
  <si>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</si>
  <si>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</si>
  <si>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</si>
  <si>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</si>
  <si>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</si>
  <si>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</si>
  <si>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</si>
  <si>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</si>
  <si>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</si>
  <si>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</si>
  <si>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</si>
  <si>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</si>
  <si>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</si>
  <si>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</si>
  <si>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</si>
  <si>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</si>
  <si>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</si>
  <si>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</si>
  <si>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</si>
  <si>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</si>
  <si>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</si>
  <si>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</si>
  <si>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</si>
  <si>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</si>
  <si>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</si>
  <si>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</si>
  <si>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</si>
  <si>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</si>
  <si>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</si>
  <si>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</si>
  <si>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</si>
  <si>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</si>
  <si>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</si>
  <si>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</si>
  <si>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</si>
  <si>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</si>
  <si>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</si>
  <si>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</si>
  <si>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</si>
  <si>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</si>
  <si>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</si>
  <si>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</si>
  <si>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</si>
  <si>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</si>
  <si>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</si>
  <si>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</si>
  <si>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</si>
  <si>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</si>
  <si>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</si>
  <si>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</si>
  <si>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</si>
  <si>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</si>
  <si>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</si>
  <si>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</si>
  <si>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</si>
  <si>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</si>
  <si>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</si>
  <si>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</si>
  <si>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</si>
  <si>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</si>
  <si>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</si>
  <si>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</si>
  <si>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</si>
  <si>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</si>
  <si>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</si>
  <si>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</si>
  <si>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</si>
  <si>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</si>
  <si>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</si>
  <si>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</si>
  <si>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</si>
  <si>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</si>
  <si>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</si>
  <si>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</si>
  <si>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</si>
  <si>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</si>
  <si>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</si>
  <si>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</si>
  <si>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</si>
  <si>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</si>
  <si>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</si>
  <si>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</si>
  <si>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</si>
  <si>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</si>
  <si>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</si>
  <si>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</si>
  <si>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</si>
  <si>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</si>
  <si>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</si>
  <si>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</si>
  <si>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</si>
  <si>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</si>
  <si>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</si>
  <si>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</si>
  <si>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</si>
  <si>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</si>
  <si>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</si>
  <si>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</si>
  <si>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</si>
  <si>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</si>
  <si>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</si>
  <si>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</si>
  <si>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</si>
  <si>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</si>
  <si>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</si>
  <si>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</si>
  <si>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</si>
  <si>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</si>
  <si>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</si>
  <si>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</si>
  <si>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</si>
  <si>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</si>
  <si>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</si>
  <si>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</si>
  <si>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</si>
  <si>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</si>
  <si>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</si>
  <si>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</si>
  <si>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</si>
  <si>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</si>
  <si>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</si>
  <si>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</si>
  <si>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</si>
  <si>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</si>
  <si>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</si>
  <si>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</si>
  <si>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</si>
  <si>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</si>
  <si>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</si>
  <si>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</si>
  <si>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</si>
  <si>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</si>
  <si>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</si>
  <si>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</si>
  <si>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</si>
  <si>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</si>
  <si>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</si>
  <si>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</si>
  <si>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</si>
  <si>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</si>
  <si>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</si>
  <si>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</si>
  <si>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</si>
  <si>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</si>
  <si>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</si>
  <si>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</si>
  <si>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SAN FRANCISCO DEL RINCON</t>
  </si>
  <si>
    <t>del 01 de Enero al 30 de Junio de 2020</t>
  </si>
  <si>
    <t>Formato 1 Estado de Situación Financiera Detallado - LDF</t>
  </si>
  <si>
    <t>Estado de Situación Financiera Detallado - LDF</t>
  </si>
  <si>
    <t>al 31 de Diciembre de 2019 y al 30 de Junio de 2020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</si>
  <si>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</si>
  <si>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</si>
  <si>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</si>
  <si>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</si>
  <si>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</si>
  <si>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</si>
  <si>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</si>
  <si>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</si>
  <si>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</si>
  <si>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</si>
  <si>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</si>
  <si>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</si>
  <si>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</si>
  <si>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</si>
  <si>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</si>
  <si>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</si>
  <si>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</si>
  <si>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</si>
  <si>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</si>
  <si>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</si>
  <si>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</si>
  <si>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</si>
  <si>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</si>
  <si>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</si>
  <si>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</si>
  <si>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</si>
  <si>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</si>
  <si>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</si>
  <si>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</si>
  <si>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</si>
  <si>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</si>
  <si>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</si>
  <si>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</si>
  <si>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</si>
  <si>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</si>
  <si>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</si>
  <si>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</si>
  <si>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</si>
  <si>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</si>
  <si>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</si>
  <si>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</si>
  <si>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</si>
  <si>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</si>
  <si>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</si>
  <si>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</si>
  <si>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</si>
  <si>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</si>
  <si>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</si>
  <si>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</si>
  <si>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</si>
  <si>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</si>
  <si>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</si>
  <si>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</si>
  <si>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</si>
  <si>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</si>
  <si>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</si>
  <si>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</si>
  <si>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</si>
  <si>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</si>
  <si>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</si>
  <si>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</si>
  <si>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</si>
  <si>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</si>
  <si>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</si>
  <si>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</si>
  <si>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</si>
  <si>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</si>
  <si>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</si>
  <si>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</si>
  <si>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</si>
  <si>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</si>
  <si>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</si>
  <si>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</si>
  <si>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</si>
  <si>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</si>
  <si>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</si>
  <si>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</si>
  <si>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</si>
  <si>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</si>
  <si>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</si>
  <si>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</si>
  <si>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</si>
  <si>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</si>
  <si>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</si>
  <si>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</si>
  <si>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</si>
  <si>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</si>
  <si>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</si>
  <si>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</si>
  <si>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</si>
  <si>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</si>
  <si>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</si>
  <si>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</si>
  <si>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</si>
  <si>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</si>
  <si>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</si>
  <si>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</si>
  <si>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</si>
  <si>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</si>
  <si>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</si>
  <si>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</si>
  <si>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</si>
  <si>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</si>
  <si>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</si>
  <si>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</si>
  <si>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</si>
  <si>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</si>
  <si>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</si>
  <si>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</si>
  <si>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</si>
  <si>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</si>
  <si>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</si>
  <si>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</si>
  <si>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</si>
  <si>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</si>
  <si>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</si>
  <si>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</si>
  <si>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</si>
  <si>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</si>
  <si>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</si>
  <si>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2019 y al 30 de Junio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</si>
  <si>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</si>
  <si>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</si>
  <si>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</si>
  <si>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</si>
  <si>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</si>
  <si>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</si>
  <si>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</si>
  <si>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</si>
  <si>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</si>
  <si>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</si>
  <si>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</si>
  <si>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</si>
  <si>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</si>
  <si>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</si>
  <si>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</si>
  <si>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</si>
  <si>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</si>
  <si>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</si>
  <si>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</si>
  <si>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</si>
  <si>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</si>
  <si>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</si>
  <si>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</si>
  <si>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</si>
  <si>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</si>
  <si>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</si>
  <si>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</si>
  <si>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</si>
  <si>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</si>
  <si>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</si>
  <si>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</si>
  <si>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</si>
  <si>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</si>
  <si>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</si>
  <si>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</si>
  <si>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</si>
  <si>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</si>
  <si>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</si>
  <si>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</si>
  <si>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</si>
  <si>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</si>
  <si>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</si>
  <si>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</si>
  <si>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</si>
  <si>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</si>
  <si>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</si>
  <si>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</si>
  <si>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</si>
  <si>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</si>
  <si>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</si>
  <si>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</si>
  <si>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</si>
  <si>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</si>
  <si>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</si>
  <si>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</si>
  <si>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</si>
  <si>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</si>
  <si>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</si>
  <si>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</si>
  <si>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</si>
  <si>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</si>
  <si>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</si>
  <si>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</si>
  <si>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</si>
  <si>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</si>
  <si>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</si>
  <si>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</si>
  <si>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</si>
  <si>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</si>
  <si>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</si>
  <si>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</si>
  <si>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</si>
  <si>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</si>
  <si>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</si>
  <si>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</si>
  <si>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</si>
  <si>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</si>
  <si>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</si>
  <si>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</si>
  <si>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</si>
  <si>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</si>
  <si>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</si>
  <si>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</si>
  <si>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</si>
  <si>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</si>
  <si>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</si>
  <si>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</si>
  <si>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</si>
  <si>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</si>
  <si>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</si>
  <si>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</si>
  <si>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</si>
  <si>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</si>
  <si>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</si>
  <si>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</si>
  <si>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</si>
  <si>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</si>
  <si>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</si>
  <si>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</si>
  <si>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</si>
  <si>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</si>
  <si>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</si>
  <si>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</si>
  <si>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</si>
  <si>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</si>
  <si>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</si>
  <si>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</si>
  <si>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</si>
  <si>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</si>
  <si>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</si>
  <si>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</si>
  <si>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</si>
  <si>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</si>
  <si>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</si>
  <si>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</si>
  <si>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</si>
  <si>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</si>
  <si>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</si>
  <si>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</si>
  <si>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</si>
  <si>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</si>
  <si>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</si>
  <si>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</si>
  <si>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</si>
  <si>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</si>
  <si>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</si>
  <si>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</si>
  <si>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</si>
  <si>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</si>
  <si>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</si>
  <si>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</si>
  <si>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</si>
  <si>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</si>
  <si>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</si>
  <si>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</si>
  <si>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</si>
  <si>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</si>
  <si>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</si>
  <si>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</si>
  <si>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</si>
  <si>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</si>
  <si>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</si>
  <si>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</si>
  <si>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</si>
  <si>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</si>
  <si>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</si>
  <si>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</si>
  <si>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</si>
  <si>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</si>
  <si>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</si>
  <si>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</si>
  <si>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</si>
  <si>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</si>
  <si>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</si>
  <si>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</si>
  <si>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</si>
  <si>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</si>
  <si>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</si>
  <si>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</si>
  <si>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</si>
  <si>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</si>
  <si>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</si>
  <si>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</si>
  <si>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</si>
  <si>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</si>
  <si>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</si>
  <si>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</si>
  <si>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</si>
  <si>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</si>
  <si>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</si>
  <si>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</si>
  <si>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</si>
  <si>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</si>
  <si>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</si>
  <si>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</si>
  <si>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</si>
  <si>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</si>
  <si>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</si>
  <si>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</si>
  <si>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</si>
  <si>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</si>
  <si>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</si>
  <si>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</si>
  <si>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</si>
  <si>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</si>
  <si>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</si>
  <si>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</si>
  <si>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</si>
  <si>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</si>
  <si>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</si>
  <si>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</si>
  <si>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</si>
  <si>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</si>
  <si>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</si>
  <si>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</si>
  <si>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</si>
  <si>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</si>
  <si>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</si>
  <si>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</si>
  <si>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</si>
  <si>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</si>
  <si>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</si>
  <si>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</si>
  <si>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</si>
  <si>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</si>
  <si>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</si>
  <si>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</si>
  <si>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</si>
  <si>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</si>
  <si>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</si>
  <si>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</si>
  <si>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</si>
  <si>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</si>
  <si>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</si>
  <si>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</si>
  <si>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</si>
  <si>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</si>
  <si>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</si>
  <si>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</si>
  <si>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</si>
  <si>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</si>
  <si>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</si>
  <si>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 xml:space="preserve">                                           -  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</si>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</sst>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/>
    <xf numFmtId="0" fontId="0" fillId="0" borderId="14" xfId="0" applyBorder="1"/>
    <xf numFmtId="49" fontId="0" fillId="0" borderId="8" xfId="0" applyNumberFormat="1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0" fillId="0" borderId="14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3" fontId="0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>
      <alignment horizontal="right" vertical="center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8" fillId="0" borderId="13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2" fillId="0" borderId="14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>
      <alignment horizontal="right"/>
    </xf>
    <xf numFmtId="43" fontId="0" fillId="2" borderId="15" xfId="4" applyFont="1" applyFill="1" applyBorder="1" applyAlignment="1">
      <alignment horizontal="right"/>
    </xf>
    <xf numFmtId="43" fontId="0" fillId="0" borderId="13" xfId="4" applyFont="1" applyBorder="1" applyAlignment="1">
      <alignment horizontal="right"/>
    </xf>
    <xf numFmtId="43" fontId="0" fillId="0" borderId="13" xfId="4" applyFont="1" applyFill="1" applyBorder="1" applyAlignment="1">
      <alignment horizontal="right" vertical="center"/>
    </xf>
    <xf numFmtId="43" fontId="0" fillId="0" borderId="14" xfId="4" applyFont="1" applyFill="1" applyBorder="1" applyAlignment="1">
      <alignment horizontal="right"/>
    </xf>
    <xf numFmtId="43" fontId="8" fillId="0" borderId="13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Fill="1" applyBorder="1"/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2" fillId="0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4" xfId="0" applyFont="1" applyFill="1" applyBorder="1" applyAlignment="1">
      <alignment horizontal="left" vertical="center" indent="3"/>
    </xf>
    <xf numFmtId="3" fontId="0" fillId="0" borderId="14" xfId="0" applyNumberFormat="1" applyFill="1" applyBorder="1"/>
    <xf numFmtId="3" fontId="0" fillId="0" borderId="14" xfId="0" applyNumberFormat="1" applyFill="1" applyBorder="1" applyAlignment="1">
      <alignment vertical="center"/>
    </xf>
    <xf numFmtId="43" fontId="1" fillId="0" borderId="13" xfId="4" applyFont="1" applyFill="1" applyBorder="1" applyProtection="1">
      <protection locked="0"/>
    </xf>
    <xf numFmtId="43" fontId="0" fillId="0" borderId="13" xfId="4" applyFont="1" applyFill="1" applyBorder="1" applyProtection="1">
      <protection locked="0"/>
    </xf>
    <xf numFmtId="43" fontId="0" fillId="0" borderId="13" xfId="4" applyFont="1" applyFill="1" applyBorder="1"/>
    <xf numFmtId="43" fontId="14" fillId="2" borderId="15" xfId="4" applyFont="1" applyFill="1" applyBorder="1" applyAlignment="1"/>
    <xf numFmtId="43" fontId="15" fillId="2" borderId="15" xfId="4" applyFont="1" applyFill="1" applyBorder="1" applyAlignment="1"/>
    <xf numFmtId="43" fontId="13" fillId="0" borderId="13" xfId="4" applyFont="1" applyFill="1" applyBorder="1" applyProtection="1">
      <protection locked="0"/>
    </xf>
    <xf numFmtId="43" fontId="1" fillId="0" borderId="13" xfId="4" applyFont="1" applyFill="1" applyBorder="1"/>
    <xf numFmtId="43" fontId="1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 applyAlignment="1">
      <alignment vertical="center"/>
    </xf>
    <xf numFmtId="43" fontId="15" fillId="2" borderId="15" xfId="4" applyFont="1" applyFill="1" applyBorder="1" applyAlignment="1">
      <alignment vertical="center"/>
    </xf>
    <xf numFmtId="43" fontId="1" fillId="0" borderId="13" xfId="4" applyFont="1" applyFill="1" applyBorder="1" applyAlignment="1">
      <alignment vertical="center"/>
    </xf>
    <xf numFmtId="43" fontId="15" fillId="2" borderId="15" xfId="4" applyFont="1" applyFill="1" applyBorder="1"/>
    <xf numFmtId="43" fontId="0" fillId="0" borderId="14" xfId="4" applyFont="1" applyFill="1" applyBorder="1"/>
    <xf numFmtId="43" fontId="8" fillId="0" borderId="13" xfId="4" applyFont="1" applyFill="1" applyBorder="1" applyProtection="1">
      <protection locked="0"/>
    </xf>
    <xf numFmtId="43" fontId="8" fillId="0" borderId="12" xfId="4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Protection="1">
      <protection locked="0"/>
    </xf>
    <xf numFmtId="43" fontId="8" fillId="0" borderId="13" xfId="4" applyFont="1" applyFill="1" applyBorder="1" applyAlignment="1" applyProtection="1">
      <alignment vertical="center"/>
      <protection locked="0"/>
    </xf>
    <xf numFmtId="0" fontId="0" fillId="0" borderId="0" xfId="0"/>
    <xf numFmtId="0" fontId="16" fillId="0" borderId="0" xfId="0" applyFont="1"/>
    <xf numFmtId="0" fontId="0" fillId="0" borderId="13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17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3" xfId="4" applyFont="1" applyFill="1" applyBorder="1"/>
    <xf numFmtId="43" fontId="0" fillId="0" borderId="13" xfId="4" applyFont="1" applyFill="1" applyBorder="1" applyAlignment="1" applyProtection="1">
      <alignment vertical="center"/>
      <protection locked="0"/>
    </xf>
    <xf numFmtId="43" fontId="1" fillId="0" borderId="13" xfId="4" applyFont="1" applyFill="1" applyBorder="1" applyAlignment="1" applyProtection="1">
      <alignment vertical="center"/>
      <protection locked="0"/>
    </xf>
    <xf numFmtId="43" fontId="0" fillId="2" borderId="15" xfId="4" applyFont="1" applyFill="1" applyBorder="1" applyAlignment="1">
      <alignment vertical="center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/>
    <xf numFmtId="43" fontId="0" fillId="0" borderId="0" xfId="4" applyFont="1"/>
    <xf numFmtId="43" fontId="0" fillId="0" borderId="0" xfId="4" applyFont="1" applyFill="1" applyBorder="1" applyAlignment="1" applyProtection="1">
      <alignment vertical="center"/>
      <protection locked="0"/>
    </xf>
    <xf numFmtId="43" fontId="8" fillId="0" borderId="13" xfId="4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44" fontId="0" fillId="0" borderId="13" xfId="0" applyNumberFormat="1" applyFill="1" applyBorder="1" applyAlignment="1" applyProtection="1">
      <alignment vertical="center"/>
      <protection locked="0"/>
    </xf>
    <xf numFmtId="44" fontId="0" fillId="0" borderId="13" xfId="0" applyNumberFormat="1" applyFill="1" applyBorder="1" applyAlignment="1">
      <alignment vertical="center"/>
    </xf>
    <xf numFmtId="44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left" vertical="center" indent="6"/>
    </xf>
    <xf numFmtId="44" fontId="1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3"/>
    </xf>
    <xf numFmtId="44" fontId="0" fillId="0" borderId="14" xfId="0" applyNumberFormat="1" applyFill="1" applyBorder="1"/>
    <xf numFmtId="0" fontId="1" fillId="2" borderId="12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0" fillId="0" borderId="13" xfId="0" applyFill="1" applyBorder="1" applyAlignment="1"/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9" fillId="0" borderId="13" xfId="1" applyNumberFormat="1" applyFont="1" applyBorder="1" applyAlignment="1">
      <alignment vertical="center"/>
    </xf>
    <xf numFmtId="4" fontId="0" fillId="0" borderId="8" xfId="0" applyNumberFormat="1" applyBorder="1"/>
    <xf numFmtId="4" fontId="0" fillId="0" borderId="0" xfId="0" applyNumberFormat="1"/>
    <xf numFmtId="4" fontId="19" fillId="0" borderId="13" xfId="0" applyNumberFormat="1" applyFont="1" applyFill="1" applyBorder="1" applyAlignment="1" applyProtection="1">
      <alignment vertical="center"/>
      <protection locked="0"/>
    </xf>
    <xf numFmtId="4" fontId="19" fillId="0" borderId="13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Border="1"/>
    <xf numFmtId="4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0" fillId="0" borderId="8" xfId="0" applyBorder="1"/>
    <xf numFmtId="0" fontId="19" fillId="0" borderId="0" xfId="0" applyFont="1" applyBorder="1"/>
    <xf numFmtId="4" fontId="18" fillId="0" borderId="13" xfId="1" applyNumberFormat="1" applyFon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3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A25" sqref="A25"/>
    </sheetView>
  </sheetViews>
  <sheetFormatPr baseColWidth="10" defaultRowHeight="15"/>
  <cols>
    <col min="1" max="1" width="90.5703125" bestFit="1" customWidth="1"/>
    <col min="2" max="3" width="16.85546875" bestFit="1" customWidth="1"/>
    <col min="4" max="4" width="92.140625" bestFit="1" customWidth="1"/>
    <col min="5" max="6" width="16.85546875" bestFit="1" customWidth="1"/>
  </cols>
  <sheetData>
    <row r="1" spans="1:6" ht="21">
      <c r="A1" s="243" t="s">
        <v>344</v>
      </c>
      <c r="B1" s="243"/>
      <c r="C1" s="243"/>
      <c r="D1" s="243"/>
      <c r="E1" s="243"/>
      <c r="F1" s="243"/>
    </row>
    <row r="2" spans="1:6">
      <c r="A2" s="244" t="s">
        <v>342</v>
      </c>
      <c r="B2" s="245"/>
      <c r="C2" s="245"/>
      <c r="D2" s="245"/>
      <c r="E2" s="245"/>
      <c r="F2" s="246"/>
    </row>
    <row r="3" spans="1:6">
      <c r="A3" s="247" t="s">
        <v>345</v>
      </c>
      <c r="B3" s="248"/>
      <c r="C3" s="248"/>
      <c r="D3" s="248"/>
      <c r="E3" s="248"/>
      <c r="F3" s="249"/>
    </row>
    <row r="4" spans="1:6">
      <c r="A4" s="250" t="s">
        <v>346</v>
      </c>
      <c r="B4" s="251"/>
      <c r="C4" s="251"/>
      <c r="D4" s="251"/>
      <c r="E4" s="251"/>
      <c r="F4" s="252"/>
    </row>
    <row r="5" spans="1:6">
      <c r="A5" s="253" t="s">
        <v>3</v>
      </c>
      <c r="B5" s="254"/>
      <c r="C5" s="254"/>
      <c r="D5" s="254"/>
      <c r="E5" s="254"/>
      <c r="F5" s="255"/>
    </row>
    <row r="6" spans="1:6">
      <c r="A6" s="97" t="s">
        <v>347</v>
      </c>
      <c r="B6" s="98">
        <v>2020</v>
      </c>
      <c r="C6" s="99">
        <v>2019</v>
      </c>
      <c r="D6" s="100" t="s">
        <v>4</v>
      </c>
      <c r="E6" s="98">
        <v>2020</v>
      </c>
      <c r="F6" s="99">
        <v>2019</v>
      </c>
    </row>
    <row r="7" spans="1:6">
      <c r="A7" s="101" t="s">
        <v>348</v>
      </c>
      <c r="B7" s="102"/>
      <c r="C7" s="102"/>
      <c r="D7" s="103" t="s">
        <v>349</v>
      </c>
      <c r="E7" s="102"/>
      <c r="F7" s="102"/>
    </row>
    <row r="8" spans="1:6">
      <c r="A8" s="104" t="s">
        <v>350</v>
      </c>
      <c r="B8" s="105"/>
      <c r="C8" s="105"/>
      <c r="D8" s="106" t="s">
        <v>351</v>
      </c>
      <c r="E8" s="105"/>
      <c r="F8" s="105"/>
    </row>
    <row r="9" spans="1:6">
      <c r="A9" s="107" t="s">
        <v>352</v>
      </c>
      <c r="B9" s="125">
        <v>107331572.02000001</v>
      </c>
      <c r="C9" s="125">
        <v>50268628.770000003</v>
      </c>
      <c r="D9" s="113" t="s">
        <v>353</v>
      </c>
      <c r="E9" s="125">
        <v>20355946.939999998</v>
      </c>
      <c r="F9" s="125">
        <v>20875207.420000002</v>
      </c>
    </row>
    <row r="10" spans="1:6">
      <c r="A10" s="108" t="s">
        <v>354</v>
      </c>
      <c r="B10" s="128">
        <v>-1747.12</v>
      </c>
      <c r="C10" s="128">
        <v>-1747.12</v>
      </c>
      <c r="D10" s="114" t="s">
        <v>355</v>
      </c>
      <c r="E10" s="128">
        <v>180086.85</v>
      </c>
      <c r="F10" s="128">
        <v>2615861.59</v>
      </c>
    </row>
    <row r="11" spans="1:6">
      <c r="A11" s="108" t="s">
        <v>356</v>
      </c>
      <c r="B11" s="128">
        <v>87233167.950000003</v>
      </c>
      <c r="C11" s="128">
        <v>37670259.43</v>
      </c>
      <c r="D11" s="114" t="s">
        <v>357</v>
      </c>
      <c r="E11" s="128">
        <v>9845986.0299999993</v>
      </c>
      <c r="F11" s="128">
        <v>5231972.29</v>
      </c>
    </row>
    <row r="12" spans="1:6">
      <c r="A12" s="108" t="s">
        <v>358</v>
      </c>
      <c r="B12" s="125"/>
      <c r="C12" s="125"/>
      <c r="D12" s="114" t="s">
        <v>359</v>
      </c>
      <c r="E12" s="128">
        <v>1024175.49</v>
      </c>
      <c r="F12" s="128">
        <v>1228552.28</v>
      </c>
    </row>
    <row r="13" spans="1:6">
      <c r="A13" s="108" t="s">
        <v>360</v>
      </c>
      <c r="B13" s="128">
        <v>41605.06</v>
      </c>
      <c r="C13" s="128">
        <v>56216.77</v>
      </c>
      <c r="D13" s="114" t="s">
        <v>361</v>
      </c>
      <c r="E13" s="125"/>
      <c r="F13" s="125"/>
    </row>
    <row r="14" spans="1:6">
      <c r="A14" s="108" t="s">
        <v>362</v>
      </c>
      <c r="B14" s="128">
        <v>17868130.420000002</v>
      </c>
      <c r="C14" s="128">
        <v>10963756.49</v>
      </c>
      <c r="D14" s="114" t="s">
        <v>363</v>
      </c>
      <c r="E14" s="128">
        <v>0</v>
      </c>
      <c r="F14" s="128">
        <v>32558.53</v>
      </c>
    </row>
    <row r="15" spans="1:6">
      <c r="A15" s="108" t="s">
        <v>364</v>
      </c>
      <c r="B15" s="128">
        <v>2090302.31</v>
      </c>
      <c r="C15" s="128">
        <v>1480029.8</v>
      </c>
      <c r="D15" s="114" t="s">
        <v>365</v>
      </c>
      <c r="E15" s="125"/>
      <c r="F15" s="125"/>
    </row>
    <row r="16" spans="1:6">
      <c r="A16" s="108" t="s">
        <v>366</v>
      </c>
      <c r="B16" s="128">
        <v>100113.4</v>
      </c>
      <c r="C16" s="128">
        <v>100113.4</v>
      </c>
      <c r="D16" s="114" t="s">
        <v>367</v>
      </c>
      <c r="E16" s="128">
        <v>144428.13</v>
      </c>
      <c r="F16" s="128">
        <v>3424289.9</v>
      </c>
    </row>
    <row r="17" spans="1:6">
      <c r="A17" s="107" t="s">
        <v>368</v>
      </c>
      <c r="B17" s="125">
        <v>14732759.5</v>
      </c>
      <c r="C17" s="125">
        <v>12753133.09</v>
      </c>
      <c r="D17" s="114" t="s">
        <v>369</v>
      </c>
      <c r="E17" s="125"/>
      <c r="F17" s="125"/>
    </row>
    <row r="18" spans="1:6">
      <c r="A18" s="109" t="s">
        <v>370</v>
      </c>
      <c r="B18" s="125"/>
      <c r="C18" s="125"/>
      <c r="D18" s="114" t="s">
        <v>371</v>
      </c>
      <c r="E18" s="128">
        <v>9161270.4399999995</v>
      </c>
      <c r="F18" s="128">
        <v>8341972.8300000001</v>
      </c>
    </row>
    <row r="19" spans="1:6">
      <c r="A19" s="109" t="s">
        <v>372</v>
      </c>
      <c r="B19" s="128">
        <v>4591</v>
      </c>
      <c r="C19" s="128">
        <v>4591</v>
      </c>
      <c r="D19" s="113" t="s">
        <v>373</v>
      </c>
      <c r="E19" s="125">
        <v>0</v>
      </c>
      <c r="F19" s="125">
        <v>0</v>
      </c>
    </row>
    <row r="20" spans="1:6">
      <c r="A20" s="109" t="s">
        <v>374</v>
      </c>
      <c r="B20" s="128">
        <v>6311624.5999999996</v>
      </c>
      <c r="C20" s="128">
        <v>2457893.02</v>
      </c>
      <c r="D20" s="114" t="s">
        <v>375</v>
      </c>
      <c r="E20" s="128">
        <v>0</v>
      </c>
      <c r="F20" s="128">
        <v>0</v>
      </c>
    </row>
    <row r="21" spans="1:6">
      <c r="A21" s="109" t="s">
        <v>376</v>
      </c>
      <c r="B21" s="128">
        <v>-1222366.8799999999</v>
      </c>
      <c r="C21" s="128">
        <v>-1650855.38</v>
      </c>
      <c r="D21" s="114" t="s">
        <v>377</v>
      </c>
      <c r="E21" s="128">
        <v>0</v>
      </c>
      <c r="F21" s="128">
        <v>0</v>
      </c>
    </row>
    <row r="22" spans="1:6">
      <c r="A22" s="109" t="s">
        <v>378</v>
      </c>
      <c r="B22" s="128">
        <v>8766.27</v>
      </c>
      <c r="C22" s="128">
        <v>-5533.73</v>
      </c>
      <c r="D22" s="114" t="s">
        <v>379</v>
      </c>
      <c r="E22" s="128">
        <v>0</v>
      </c>
      <c r="F22" s="128">
        <v>0</v>
      </c>
    </row>
    <row r="23" spans="1:6">
      <c r="A23" s="109" t="s">
        <v>380</v>
      </c>
      <c r="B23" s="125"/>
      <c r="C23" s="125"/>
      <c r="D23" s="113" t="s">
        <v>381</v>
      </c>
      <c r="E23" s="125">
        <v>1591134</v>
      </c>
      <c r="F23" s="125">
        <v>0</v>
      </c>
    </row>
    <row r="24" spans="1:6">
      <c r="A24" s="109" t="s">
        <v>382</v>
      </c>
      <c r="B24" s="128">
        <v>9630144.5099999998</v>
      </c>
      <c r="C24" s="128">
        <v>11947038.18</v>
      </c>
      <c r="D24" s="114" t="s">
        <v>383</v>
      </c>
      <c r="E24" s="128">
        <v>1591134</v>
      </c>
      <c r="F24" s="128">
        <v>0</v>
      </c>
    </row>
    <row r="25" spans="1:6">
      <c r="A25" s="107" t="s">
        <v>384</v>
      </c>
      <c r="B25" s="125">
        <v>6275551.7400000002</v>
      </c>
      <c r="C25" s="125">
        <v>13135225.35</v>
      </c>
      <c r="D25" s="114" t="s">
        <v>385</v>
      </c>
      <c r="E25" s="128">
        <v>0</v>
      </c>
      <c r="F25" s="128">
        <v>0</v>
      </c>
    </row>
    <row r="26" spans="1:6">
      <c r="A26" s="109" t="s">
        <v>386</v>
      </c>
      <c r="B26" s="125"/>
      <c r="C26" s="125"/>
      <c r="D26" s="113" t="s">
        <v>387</v>
      </c>
      <c r="E26" s="128">
        <v>0</v>
      </c>
      <c r="F26" s="128">
        <v>0</v>
      </c>
    </row>
    <row r="27" spans="1:6">
      <c r="A27" s="109" t="s">
        <v>388</v>
      </c>
      <c r="B27" s="125"/>
      <c r="C27" s="125"/>
      <c r="D27" s="113" t="s">
        <v>389</v>
      </c>
      <c r="E27" s="125">
        <v>0</v>
      </c>
      <c r="F27" s="125">
        <v>0</v>
      </c>
    </row>
    <row r="28" spans="1:6">
      <c r="A28" s="109" t="s">
        <v>390</v>
      </c>
      <c r="B28" s="125"/>
      <c r="C28" s="125"/>
      <c r="D28" s="114" t="s">
        <v>391</v>
      </c>
      <c r="E28" s="128">
        <v>0</v>
      </c>
      <c r="F28" s="128">
        <v>0</v>
      </c>
    </row>
    <row r="29" spans="1:6">
      <c r="A29" s="109" t="s">
        <v>392</v>
      </c>
      <c r="B29" s="128">
        <v>6275551.7400000002</v>
      </c>
      <c r="C29" s="128">
        <v>13135225.35</v>
      </c>
      <c r="D29" s="114" t="s">
        <v>393</v>
      </c>
      <c r="E29" s="128">
        <v>0</v>
      </c>
      <c r="F29" s="128">
        <v>0</v>
      </c>
    </row>
    <row r="30" spans="1:6">
      <c r="A30" s="109" t="s">
        <v>394</v>
      </c>
      <c r="B30" s="125"/>
      <c r="C30" s="125"/>
      <c r="D30" s="114" t="s">
        <v>395</v>
      </c>
      <c r="E30" s="128">
        <v>0</v>
      </c>
      <c r="F30" s="128">
        <v>0</v>
      </c>
    </row>
    <row r="31" spans="1:6">
      <c r="A31" s="107" t="s">
        <v>396</v>
      </c>
      <c r="B31" s="125">
        <v>0</v>
      </c>
      <c r="C31" s="125">
        <v>0</v>
      </c>
      <c r="D31" s="113" t="s">
        <v>397</v>
      </c>
      <c r="E31" s="125">
        <v>0</v>
      </c>
      <c r="F31" s="125">
        <v>0</v>
      </c>
    </row>
    <row r="32" spans="1:6">
      <c r="A32" s="109" t="s">
        <v>398</v>
      </c>
      <c r="B32" s="128">
        <v>0</v>
      </c>
      <c r="C32" s="128">
        <v>0</v>
      </c>
      <c r="D32" s="114" t="s">
        <v>399</v>
      </c>
      <c r="E32" s="125"/>
      <c r="F32" s="125"/>
    </row>
    <row r="33" spans="1:6">
      <c r="A33" s="109" t="s">
        <v>400</v>
      </c>
      <c r="B33" s="125"/>
      <c r="C33" s="125"/>
      <c r="D33" s="114" t="s">
        <v>401</v>
      </c>
      <c r="E33" s="125"/>
      <c r="F33" s="125"/>
    </row>
    <row r="34" spans="1:6">
      <c r="A34" s="109" t="s">
        <v>402</v>
      </c>
      <c r="B34" s="125"/>
      <c r="C34" s="125"/>
      <c r="D34" s="114" t="s">
        <v>403</v>
      </c>
      <c r="E34" s="125"/>
      <c r="F34" s="125"/>
    </row>
    <row r="35" spans="1:6">
      <c r="A35" s="109" t="s">
        <v>404</v>
      </c>
      <c r="B35" s="125"/>
      <c r="C35" s="125"/>
      <c r="D35" s="114" t="s">
        <v>405</v>
      </c>
      <c r="E35" s="125"/>
      <c r="F35" s="125"/>
    </row>
    <row r="36" spans="1:6">
      <c r="A36" s="109" t="s">
        <v>406</v>
      </c>
      <c r="B36" s="125"/>
      <c r="C36" s="125"/>
      <c r="D36" s="114" t="s">
        <v>407</v>
      </c>
      <c r="E36" s="125"/>
      <c r="F36" s="125"/>
    </row>
    <row r="37" spans="1:6">
      <c r="A37" s="107" t="s">
        <v>408</v>
      </c>
      <c r="B37" s="128">
        <v>1157218.6399999999</v>
      </c>
      <c r="C37" s="128">
        <v>1101962.54</v>
      </c>
      <c r="D37" s="114" t="s">
        <v>409</v>
      </c>
      <c r="E37" s="125"/>
      <c r="F37" s="125"/>
    </row>
    <row r="38" spans="1:6">
      <c r="A38" s="107" t="s">
        <v>410</v>
      </c>
      <c r="B38" s="125">
        <v>0</v>
      </c>
      <c r="C38" s="125">
        <v>0</v>
      </c>
      <c r="D38" s="113" t="s">
        <v>411</v>
      </c>
      <c r="E38" s="125">
        <v>0</v>
      </c>
      <c r="F38" s="125">
        <v>0</v>
      </c>
    </row>
    <row r="39" spans="1:6">
      <c r="A39" s="109" t="s">
        <v>412</v>
      </c>
      <c r="B39" s="128">
        <v>0</v>
      </c>
      <c r="C39" s="128">
        <v>0</v>
      </c>
      <c r="D39" s="114" t="s">
        <v>413</v>
      </c>
      <c r="E39" s="128">
        <v>0</v>
      </c>
      <c r="F39" s="128">
        <v>0</v>
      </c>
    </row>
    <row r="40" spans="1:6">
      <c r="A40" s="109" t="s">
        <v>414</v>
      </c>
      <c r="B40" s="128">
        <v>0</v>
      </c>
      <c r="C40" s="128">
        <v>0</v>
      </c>
      <c r="D40" s="114" t="s">
        <v>415</v>
      </c>
      <c r="E40" s="128">
        <v>0</v>
      </c>
      <c r="F40" s="128">
        <v>0</v>
      </c>
    </row>
    <row r="41" spans="1:6">
      <c r="A41" s="107" t="s">
        <v>416</v>
      </c>
      <c r="B41" s="125">
        <v>0</v>
      </c>
      <c r="C41" s="125">
        <v>0</v>
      </c>
      <c r="D41" s="114" t="s">
        <v>417</v>
      </c>
      <c r="E41" s="128">
        <v>0</v>
      </c>
      <c r="F41" s="128">
        <v>0</v>
      </c>
    </row>
    <row r="42" spans="1:6">
      <c r="A42" s="109" t="s">
        <v>418</v>
      </c>
      <c r="B42" s="125"/>
      <c r="C42" s="125"/>
      <c r="D42" s="113" t="s">
        <v>419</v>
      </c>
      <c r="E42" s="125">
        <v>0</v>
      </c>
      <c r="F42" s="125">
        <v>0</v>
      </c>
    </row>
    <row r="43" spans="1:6">
      <c r="A43" s="109" t="s">
        <v>420</v>
      </c>
      <c r="B43" s="125"/>
      <c r="C43" s="125"/>
      <c r="D43" s="114" t="s">
        <v>421</v>
      </c>
      <c r="E43" s="128">
        <v>0</v>
      </c>
      <c r="F43" s="128">
        <v>0</v>
      </c>
    </row>
    <row r="44" spans="1:6">
      <c r="A44" s="109" t="s">
        <v>422</v>
      </c>
      <c r="B44" s="125"/>
      <c r="C44" s="125"/>
      <c r="D44" s="114" t="s">
        <v>423</v>
      </c>
      <c r="E44" s="128">
        <v>0</v>
      </c>
      <c r="F44" s="128">
        <v>0</v>
      </c>
    </row>
    <row r="45" spans="1:6">
      <c r="A45" s="109" t="s">
        <v>424</v>
      </c>
      <c r="B45" s="125"/>
      <c r="C45" s="125"/>
      <c r="D45" s="114" t="s">
        <v>425</v>
      </c>
      <c r="E45" s="128">
        <v>0</v>
      </c>
      <c r="F45" s="128">
        <v>0</v>
      </c>
    </row>
    <row r="46" spans="1:6">
      <c r="A46" s="105"/>
      <c r="B46" s="126"/>
      <c r="C46" s="126"/>
      <c r="D46" s="115"/>
      <c r="E46" s="126"/>
      <c r="F46" s="126"/>
    </row>
    <row r="47" spans="1:6">
      <c r="A47" s="110" t="s">
        <v>426</v>
      </c>
      <c r="B47" s="127">
        <v>129497101.90000001</v>
      </c>
      <c r="C47" s="127">
        <v>77258949.75</v>
      </c>
      <c r="D47" s="116" t="s">
        <v>427</v>
      </c>
      <c r="E47" s="127">
        <v>21947080.939999998</v>
      </c>
      <c r="F47" s="127">
        <v>20875207.420000002</v>
      </c>
    </row>
    <row r="48" spans="1:6">
      <c r="A48" s="105"/>
      <c r="B48" s="126"/>
      <c r="C48" s="126"/>
      <c r="D48" s="115"/>
      <c r="E48" s="126"/>
      <c r="F48" s="126"/>
    </row>
    <row r="49" spans="1:6">
      <c r="A49" s="104" t="s">
        <v>428</v>
      </c>
      <c r="B49" s="126"/>
      <c r="C49" s="126"/>
      <c r="D49" s="116" t="s">
        <v>429</v>
      </c>
      <c r="E49" s="126"/>
      <c r="F49" s="126"/>
    </row>
    <row r="50" spans="1:6">
      <c r="A50" s="107" t="s">
        <v>430</v>
      </c>
      <c r="B50" s="128">
        <v>0</v>
      </c>
      <c r="C50" s="128">
        <v>0</v>
      </c>
      <c r="D50" s="113" t="s">
        <v>431</v>
      </c>
      <c r="E50" s="128">
        <v>0</v>
      </c>
      <c r="F50" s="128">
        <v>0</v>
      </c>
    </row>
    <row r="51" spans="1:6">
      <c r="A51" s="107" t="s">
        <v>432</v>
      </c>
      <c r="B51" s="128">
        <v>0</v>
      </c>
      <c r="C51" s="128">
        <v>0</v>
      </c>
      <c r="D51" s="113" t="s">
        <v>433</v>
      </c>
      <c r="E51" s="128">
        <v>0</v>
      </c>
      <c r="F51" s="128">
        <v>0</v>
      </c>
    </row>
    <row r="52" spans="1:6">
      <c r="A52" s="107" t="s">
        <v>434</v>
      </c>
      <c r="B52" s="128">
        <v>1032603794.9</v>
      </c>
      <c r="C52" s="128">
        <v>973557344.36000001</v>
      </c>
      <c r="D52" s="113" t="s">
        <v>435</v>
      </c>
      <c r="E52" s="128">
        <v>21887839.010000002</v>
      </c>
      <c r="F52" s="128">
        <v>25070107.010000002</v>
      </c>
    </row>
    <row r="53" spans="1:6">
      <c r="A53" s="107" t="s">
        <v>436</v>
      </c>
      <c r="B53" s="128">
        <v>129306148.78</v>
      </c>
      <c r="C53" s="128">
        <v>129057336.69</v>
      </c>
      <c r="D53" s="113" t="s">
        <v>437</v>
      </c>
      <c r="E53" s="128">
        <v>0</v>
      </c>
      <c r="F53" s="128">
        <v>0</v>
      </c>
    </row>
    <row r="54" spans="1:6">
      <c r="A54" s="107" t="s">
        <v>438</v>
      </c>
      <c r="B54" s="128">
        <v>3114646.33</v>
      </c>
      <c r="C54" s="128">
        <v>3028309.17</v>
      </c>
      <c r="D54" s="113" t="s">
        <v>439</v>
      </c>
      <c r="E54" s="128">
        <v>0</v>
      </c>
      <c r="F54" s="128">
        <v>0</v>
      </c>
    </row>
    <row r="55" spans="1:6">
      <c r="A55" s="107" t="s">
        <v>440</v>
      </c>
      <c r="B55" s="128">
        <v>-139956815.81999999</v>
      </c>
      <c r="C55" s="128">
        <v>-141020579.15000001</v>
      </c>
      <c r="D55" s="117" t="s">
        <v>441</v>
      </c>
      <c r="E55" s="128">
        <v>0</v>
      </c>
      <c r="F55" s="128">
        <v>0</v>
      </c>
    </row>
    <row r="56" spans="1:6">
      <c r="A56" s="107" t="s">
        <v>442</v>
      </c>
      <c r="B56" s="128">
        <v>39174769.240000002</v>
      </c>
      <c r="C56" s="128">
        <v>36795192.43</v>
      </c>
      <c r="D56" s="115"/>
      <c r="E56" s="126"/>
      <c r="F56" s="126"/>
    </row>
    <row r="57" spans="1:6">
      <c r="A57" s="107" t="s">
        <v>443</v>
      </c>
      <c r="B57" s="128">
        <v>0</v>
      </c>
      <c r="C57" s="128">
        <v>0</v>
      </c>
      <c r="D57" s="116" t="s">
        <v>444</v>
      </c>
      <c r="E57" s="127">
        <v>21887839.010000002</v>
      </c>
      <c r="F57" s="127">
        <v>25070107.010000002</v>
      </c>
    </row>
    <row r="58" spans="1:6">
      <c r="A58" s="107" t="s">
        <v>445</v>
      </c>
      <c r="B58" s="128">
        <v>0</v>
      </c>
      <c r="C58" s="128">
        <v>0</v>
      </c>
      <c r="D58" s="115"/>
      <c r="E58" s="126"/>
      <c r="F58" s="126"/>
    </row>
    <row r="59" spans="1:6">
      <c r="A59" s="105"/>
      <c r="B59" s="126"/>
      <c r="C59" s="126"/>
      <c r="D59" s="116" t="s">
        <v>446</v>
      </c>
      <c r="E59" s="127">
        <v>43834919.950000003</v>
      </c>
      <c r="F59" s="127">
        <v>45945314.430000007</v>
      </c>
    </row>
    <row r="60" spans="1:6">
      <c r="A60" s="110" t="s">
        <v>447</v>
      </c>
      <c r="B60" s="127">
        <v>1064242543.4300001</v>
      </c>
      <c r="C60" s="127">
        <v>1001417603.5</v>
      </c>
      <c r="D60" s="115"/>
      <c r="E60" s="126"/>
      <c r="F60" s="126"/>
    </row>
    <row r="61" spans="1:6">
      <c r="A61" s="105"/>
      <c r="B61" s="126"/>
      <c r="C61" s="126"/>
      <c r="D61" s="118" t="s">
        <v>448</v>
      </c>
      <c r="E61" s="126"/>
      <c r="F61" s="126"/>
    </row>
    <row r="62" spans="1:6">
      <c r="A62" s="110" t="s">
        <v>449</v>
      </c>
      <c r="B62" s="127">
        <v>1193739645.3300002</v>
      </c>
      <c r="C62" s="127">
        <v>1078676553.25</v>
      </c>
      <c r="D62" s="115"/>
      <c r="E62" s="126"/>
      <c r="F62" s="126"/>
    </row>
    <row r="63" spans="1:6">
      <c r="A63" s="105"/>
      <c r="B63" s="123"/>
      <c r="C63" s="123"/>
      <c r="D63" s="119" t="s">
        <v>450</v>
      </c>
      <c r="E63" s="125">
        <v>131414535.42</v>
      </c>
      <c r="F63" s="125">
        <v>129407223.31999999</v>
      </c>
    </row>
    <row r="64" spans="1:6">
      <c r="A64" s="105"/>
      <c r="B64" s="123"/>
      <c r="C64" s="123"/>
      <c r="D64" s="120" t="s">
        <v>451</v>
      </c>
      <c r="E64" s="128">
        <v>131414535.42</v>
      </c>
      <c r="F64" s="128">
        <v>129407223.31999999</v>
      </c>
    </row>
    <row r="65" spans="1:6">
      <c r="A65" s="105"/>
      <c r="B65" s="123"/>
      <c r="C65" s="123"/>
      <c r="D65" s="121" t="s">
        <v>452</v>
      </c>
      <c r="E65" s="128">
        <v>0</v>
      </c>
      <c r="F65" s="128">
        <v>0</v>
      </c>
    </row>
    <row r="66" spans="1:6">
      <c r="A66" s="105"/>
      <c r="B66" s="123"/>
      <c r="C66" s="123"/>
      <c r="D66" s="120" t="s">
        <v>453</v>
      </c>
      <c r="E66" s="128">
        <v>0</v>
      </c>
      <c r="F66" s="128">
        <v>0</v>
      </c>
    </row>
    <row r="67" spans="1:6">
      <c r="A67" s="105"/>
      <c r="B67" s="123"/>
      <c r="C67" s="123"/>
      <c r="D67" s="115"/>
      <c r="E67" s="126"/>
      <c r="F67" s="126"/>
    </row>
    <row r="68" spans="1:6">
      <c r="A68" s="105"/>
      <c r="B68" s="123"/>
      <c r="C68" s="123"/>
      <c r="D68" s="119" t="s">
        <v>454</v>
      </c>
      <c r="E68" s="125">
        <v>1018501437.0799999</v>
      </c>
      <c r="F68" s="125">
        <v>903324015.5</v>
      </c>
    </row>
    <row r="69" spans="1:6">
      <c r="A69" s="111"/>
      <c r="B69" s="123"/>
      <c r="C69" s="123"/>
      <c r="D69" s="120" t="s">
        <v>455</v>
      </c>
      <c r="E69" s="128">
        <v>134582214.68000001</v>
      </c>
      <c r="F69" s="128">
        <v>47832976.149999999</v>
      </c>
    </row>
    <row r="70" spans="1:6">
      <c r="A70" s="111"/>
      <c r="B70" s="123"/>
      <c r="C70" s="123"/>
      <c r="D70" s="120" t="s">
        <v>456</v>
      </c>
      <c r="E70" s="128">
        <v>883919222.39999998</v>
      </c>
      <c r="F70" s="128">
        <v>855491039.35000002</v>
      </c>
    </row>
    <row r="71" spans="1:6">
      <c r="A71" s="111"/>
      <c r="B71" s="123"/>
      <c r="C71" s="123"/>
      <c r="D71" s="120" t="s">
        <v>457</v>
      </c>
      <c r="E71" s="128">
        <v>0</v>
      </c>
      <c r="F71" s="128">
        <v>0</v>
      </c>
    </row>
    <row r="72" spans="1:6">
      <c r="A72" s="111"/>
      <c r="B72" s="123"/>
      <c r="C72" s="123"/>
      <c r="D72" s="120" t="s">
        <v>458</v>
      </c>
      <c r="E72" s="128">
        <v>0</v>
      </c>
      <c r="F72" s="128">
        <v>0</v>
      </c>
    </row>
    <row r="73" spans="1:6">
      <c r="A73" s="111"/>
      <c r="B73" s="123"/>
      <c r="C73" s="123"/>
      <c r="D73" s="120" t="s">
        <v>459</v>
      </c>
      <c r="E73" s="128">
        <v>0</v>
      </c>
      <c r="F73" s="128">
        <v>0</v>
      </c>
    </row>
    <row r="74" spans="1:6">
      <c r="A74" s="111"/>
      <c r="B74" s="123"/>
      <c r="C74" s="123"/>
      <c r="D74" s="115"/>
      <c r="E74" s="126"/>
      <c r="F74" s="126"/>
    </row>
    <row r="75" spans="1:6">
      <c r="A75" s="111"/>
      <c r="B75" s="123"/>
      <c r="C75" s="123"/>
      <c r="D75" s="119" t="s">
        <v>460</v>
      </c>
      <c r="E75" s="125">
        <v>0</v>
      </c>
      <c r="F75" s="125">
        <v>0</v>
      </c>
    </row>
    <row r="76" spans="1:6">
      <c r="A76" s="111"/>
      <c r="B76" s="123"/>
      <c r="C76" s="123"/>
      <c r="D76" s="113" t="s">
        <v>461</v>
      </c>
      <c r="E76" s="128">
        <v>0</v>
      </c>
      <c r="F76" s="128">
        <v>0</v>
      </c>
    </row>
    <row r="77" spans="1:6">
      <c r="A77" s="111"/>
      <c r="B77" s="123"/>
      <c r="C77" s="123"/>
      <c r="D77" s="113" t="s">
        <v>462</v>
      </c>
      <c r="E77" s="128">
        <v>0</v>
      </c>
      <c r="F77" s="128">
        <v>0</v>
      </c>
    </row>
    <row r="78" spans="1:6">
      <c r="A78" s="111"/>
      <c r="B78" s="123"/>
      <c r="C78" s="123"/>
      <c r="D78" s="115"/>
      <c r="E78" s="126"/>
      <c r="F78" s="126"/>
    </row>
    <row r="79" spans="1:6">
      <c r="A79" s="111"/>
      <c r="B79" s="123"/>
      <c r="C79" s="123"/>
      <c r="D79" s="116" t="s">
        <v>463</v>
      </c>
      <c r="E79" s="127">
        <v>1149915972.5</v>
      </c>
      <c r="F79" s="127">
        <v>1032731238.8199999</v>
      </c>
    </row>
    <row r="80" spans="1:6">
      <c r="A80" s="111"/>
      <c r="B80" s="123"/>
      <c r="C80" s="123"/>
      <c r="D80" s="115"/>
      <c r="E80" s="126"/>
      <c r="F80" s="126"/>
    </row>
    <row r="81" spans="1:6">
      <c r="A81" s="111"/>
      <c r="B81" s="123"/>
      <c r="C81" s="123"/>
      <c r="D81" s="116" t="s">
        <v>464</v>
      </c>
      <c r="E81" s="127">
        <v>1193750892.45</v>
      </c>
      <c r="F81" s="127">
        <v>1078676553.25</v>
      </c>
    </row>
    <row r="82" spans="1:6">
      <c r="A82" s="112"/>
      <c r="B82" s="124"/>
      <c r="C82" s="124"/>
      <c r="D82" s="122"/>
      <c r="E82" s="122"/>
      <c r="F82" s="122"/>
    </row>
    <row r="83" spans="1:6">
      <c r="A83" s="96"/>
      <c r="B83" s="96"/>
      <c r="C83" s="96"/>
      <c r="D83" s="96"/>
      <c r="E83" s="96"/>
      <c r="F83" s="96"/>
    </row>
    <row r="84" spans="1:6">
      <c r="A84" s="96"/>
      <c r="B84" s="96"/>
      <c r="C84" s="96"/>
      <c r="D84" s="96"/>
      <c r="E84" s="96"/>
      <c r="F84" s="96"/>
    </row>
    <row r="85" spans="1:6">
      <c r="A85" s="96"/>
      <c r="B85" s="96"/>
      <c r="C85" s="96"/>
      <c r="D85" s="96"/>
      <c r="E85" s="96"/>
      <c r="F85" s="96"/>
    </row>
    <row r="86" spans="1:6">
      <c r="A86" s="96"/>
      <c r="B86" s="96"/>
      <c r="C86" s="96"/>
      <c r="D86" s="96"/>
      <c r="E86" s="96"/>
      <c r="F86" s="96"/>
    </row>
    <row r="87" spans="1:6">
      <c r="A87" s="96"/>
      <c r="B87" s="96"/>
      <c r="C87" s="96"/>
      <c r="D87" s="96"/>
      <c r="E87" s="96"/>
      <c r="F87" s="96"/>
    </row>
    <row r="88" spans="1:6">
      <c r="A88" s="96"/>
      <c r="B88" s="96"/>
      <c r="C88" s="96"/>
      <c r="D88" s="96"/>
      <c r="E88" s="96"/>
      <c r="F88" s="96"/>
    </row>
    <row r="89" spans="1:6">
      <c r="A89" s="96"/>
      <c r="B89" s="96"/>
      <c r="C89" s="96"/>
      <c r="D89" s="96"/>
      <c r="E89" s="96"/>
      <c r="F89" s="96"/>
    </row>
    <row r="90" spans="1:6">
      <c r="A90" s="96"/>
      <c r="B90" s="96"/>
      <c r="C90" s="96"/>
      <c r="D90" s="96"/>
      <c r="E90" s="96"/>
      <c r="F90" s="96"/>
    </row>
    <row r="91" spans="1:6">
      <c r="A91" s="96"/>
      <c r="B91" s="96"/>
      <c r="C91" s="96"/>
      <c r="D91" s="96"/>
      <c r="E91" s="96"/>
      <c r="F91" s="96"/>
    </row>
    <row r="92" spans="1:6">
      <c r="A92" s="96"/>
      <c r="B92" s="96"/>
      <c r="C92" s="96"/>
      <c r="D92" s="96"/>
      <c r="E92" s="96"/>
      <c r="F92" s="96"/>
    </row>
    <row r="93" spans="1:6">
      <c r="A93" s="96"/>
      <c r="B93" s="96"/>
      <c r="C93" s="96"/>
      <c r="D93" s="96"/>
      <c r="E93" s="96"/>
      <c r="F93" s="96"/>
    </row>
    <row r="94" spans="1:6">
      <c r="A94" s="96"/>
      <c r="B94" s="96"/>
      <c r="C94" s="96"/>
      <c r="D94" s="96"/>
      <c r="E94" s="96"/>
      <c r="F94" s="96"/>
    </row>
    <row r="95" spans="1:6">
      <c r="A95" s="96"/>
      <c r="B95" s="96"/>
      <c r="C95" s="96"/>
      <c r="D95" s="96"/>
      <c r="E95" s="96"/>
      <c r="F95" s="96"/>
    </row>
    <row r="96" spans="1:6">
      <c r="A96" s="96"/>
      <c r="B96" s="96"/>
      <c r="C96" s="96"/>
      <c r="D96" s="96"/>
      <c r="E96" s="96"/>
      <c r="F96" s="96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30" sqref="B30"/>
    </sheetView>
  </sheetViews>
  <sheetFormatPr baseColWidth="10" defaultRowHeight="15"/>
  <cols>
    <col min="1" max="1" width="73.42578125" style="217" bestFit="1" customWidth="1"/>
    <col min="2" max="7" width="20.5703125" style="217" customWidth="1"/>
    <col min="8" max="16384" width="11.42578125" style="217"/>
  </cols>
  <sheetData>
    <row r="1" spans="1:7" ht="21">
      <c r="A1" s="261" t="s">
        <v>638</v>
      </c>
      <c r="B1" s="261"/>
      <c r="C1" s="261"/>
      <c r="D1" s="261"/>
      <c r="E1" s="261"/>
      <c r="F1" s="261"/>
      <c r="G1" s="261"/>
    </row>
    <row r="2" spans="1:7">
      <c r="A2" s="244" t="s">
        <v>639</v>
      </c>
      <c r="B2" s="245"/>
      <c r="C2" s="245"/>
      <c r="D2" s="245"/>
      <c r="E2" s="245"/>
      <c r="F2" s="245"/>
      <c r="G2" s="246"/>
    </row>
    <row r="3" spans="1:7">
      <c r="A3" s="247" t="s">
        <v>640</v>
      </c>
      <c r="B3" s="248"/>
      <c r="C3" s="248"/>
      <c r="D3" s="248"/>
      <c r="E3" s="248"/>
      <c r="F3" s="248"/>
      <c r="G3" s="249"/>
    </row>
    <row r="4" spans="1:7">
      <c r="A4" s="247" t="s">
        <v>3</v>
      </c>
      <c r="B4" s="248"/>
      <c r="C4" s="248"/>
      <c r="D4" s="248"/>
      <c r="E4" s="248"/>
      <c r="F4" s="248"/>
      <c r="G4" s="249"/>
    </row>
    <row r="5" spans="1:7">
      <c r="A5" s="247" t="s">
        <v>641</v>
      </c>
      <c r="B5" s="248"/>
      <c r="C5" s="248"/>
      <c r="D5" s="248"/>
      <c r="E5" s="248"/>
      <c r="F5" s="248"/>
      <c r="G5" s="249"/>
    </row>
    <row r="6" spans="1:7">
      <c r="A6" s="258" t="s">
        <v>642</v>
      </c>
      <c r="B6" s="274">
        <v>2020</v>
      </c>
      <c r="C6" s="275" t="s">
        <v>643</v>
      </c>
      <c r="D6" s="275" t="s">
        <v>644</v>
      </c>
      <c r="E6" s="275" t="s">
        <v>645</v>
      </c>
      <c r="F6" s="275" t="s">
        <v>646</v>
      </c>
      <c r="G6" s="275" t="s">
        <v>647</v>
      </c>
    </row>
    <row r="7" spans="1:7" ht="45">
      <c r="A7" s="259"/>
      <c r="B7" s="276" t="s">
        <v>648</v>
      </c>
      <c r="C7" s="277"/>
      <c r="D7" s="277"/>
      <c r="E7" s="277"/>
      <c r="F7" s="277"/>
      <c r="G7" s="277"/>
    </row>
    <row r="8" spans="1:7">
      <c r="A8" s="223" t="s">
        <v>649</v>
      </c>
      <c r="B8" s="278">
        <v>311640405.88999999</v>
      </c>
      <c r="C8" s="278">
        <v>324106022.12559998</v>
      </c>
      <c r="D8" s="278">
        <v>337070263.01062399</v>
      </c>
      <c r="E8" s="279">
        <v>0</v>
      </c>
      <c r="F8" s="279">
        <v>0</v>
      </c>
      <c r="G8" s="279">
        <v>0</v>
      </c>
    </row>
    <row r="9" spans="1:7">
      <c r="A9" s="224" t="s">
        <v>577</v>
      </c>
      <c r="B9" s="280">
        <v>49321883.990000002</v>
      </c>
      <c r="C9" s="280">
        <v>51294759.349600002</v>
      </c>
      <c r="D9" s="280">
        <v>53346549.723584004</v>
      </c>
      <c r="E9" s="167"/>
      <c r="F9" s="167"/>
      <c r="G9" s="167"/>
    </row>
    <row r="10" spans="1:7">
      <c r="A10" s="224" t="s">
        <v>578</v>
      </c>
      <c r="B10" s="280"/>
      <c r="C10" s="280">
        <v>0</v>
      </c>
      <c r="D10" s="280">
        <v>0</v>
      </c>
      <c r="E10" s="167"/>
      <c r="F10" s="167"/>
      <c r="G10" s="167"/>
    </row>
    <row r="11" spans="1:7">
      <c r="A11" s="224" t="s">
        <v>579</v>
      </c>
      <c r="B11" s="280">
        <v>780000</v>
      </c>
      <c r="C11" s="280">
        <v>811200</v>
      </c>
      <c r="D11" s="280">
        <v>843648</v>
      </c>
      <c r="E11" s="167"/>
      <c r="F11" s="167"/>
      <c r="G11" s="167"/>
    </row>
    <row r="12" spans="1:7">
      <c r="A12" s="224" t="s">
        <v>650</v>
      </c>
      <c r="B12" s="280">
        <v>14333479.65</v>
      </c>
      <c r="C12" s="280">
        <v>14906818.836000001</v>
      </c>
      <c r="D12" s="280">
        <v>15503091.589440001</v>
      </c>
      <c r="E12" s="167"/>
      <c r="F12" s="167"/>
      <c r="G12" s="167"/>
    </row>
    <row r="13" spans="1:7">
      <c r="A13" s="224" t="s">
        <v>581</v>
      </c>
      <c r="B13" s="280">
        <v>4014958.14</v>
      </c>
      <c r="C13" s="280">
        <v>4175556.4656000002</v>
      </c>
      <c r="D13" s="280">
        <v>4342578.7242240002</v>
      </c>
      <c r="E13" s="167"/>
      <c r="F13" s="167"/>
      <c r="G13" s="167"/>
    </row>
    <row r="14" spans="1:7">
      <c r="A14" s="224" t="s">
        <v>582</v>
      </c>
      <c r="B14" s="280">
        <v>5673219.5099999998</v>
      </c>
      <c r="C14" s="280">
        <v>5900148.2903999994</v>
      </c>
      <c r="D14" s="280">
        <v>6136154.2220159993</v>
      </c>
      <c r="E14" s="167"/>
      <c r="F14" s="167"/>
      <c r="G14" s="167"/>
    </row>
    <row r="15" spans="1:7">
      <c r="A15" s="224" t="s">
        <v>651</v>
      </c>
      <c r="B15" s="280"/>
      <c r="C15" s="280">
        <v>0</v>
      </c>
      <c r="D15" s="280">
        <v>0</v>
      </c>
      <c r="E15" s="167"/>
      <c r="F15" s="167"/>
      <c r="G15" s="167"/>
    </row>
    <row r="16" spans="1:7">
      <c r="A16" s="224" t="s">
        <v>652</v>
      </c>
      <c r="B16" s="280">
        <v>237516864.59999999</v>
      </c>
      <c r="C16" s="280">
        <v>247017539.18399999</v>
      </c>
      <c r="D16" s="280">
        <v>256898240.75136</v>
      </c>
      <c r="E16" s="167"/>
      <c r="F16" s="167"/>
      <c r="G16" s="167"/>
    </row>
    <row r="17" spans="1:7">
      <c r="A17" s="219" t="s">
        <v>653</v>
      </c>
      <c r="B17" s="280"/>
      <c r="C17" s="280">
        <v>0</v>
      </c>
      <c r="D17" s="280">
        <v>0</v>
      </c>
      <c r="E17" s="167"/>
      <c r="F17" s="167"/>
      <c r="G17" s="167"/>
    </row>
    <row r="18" spans="1:7">
      <c r="A18" s="224" t="s">
        <v>602</v>
      </c>
      <c r="B18" s="280"/>
      <c r="C18" s="280">
        <v>0</v>
      </c>
      <c r="D18" s="280">
        <v>0</v>
      </c>
      <c r="E18" s="167"/>
      <c r="F18" s="167"/>
      <c r="G18" s="167"/>
    </row>
    <row r="19" spans="1:7">
      <c r="A19" s="224" t="s">
        <v>603</v>
      </c>
      <c r="B19" s="280"/>
      <c r="C19" s="280">
        <v>0</v>
      </c>
      <c r="D19" s="280">
        <v>0</v>
      </c>
      <c r="E19" s="167"/>
      <c r="F19" s="167"/>
      <c r="G19" s="167"/>
    </row>
    <row r="20" spans="1:7">
      <c r="A20" s="224" t="s">
        <v>654</v>
      </c>
      <c r="B20" s="280"/>
      <c r="C20" s="280">
        <v>0</v>
      </c>
      <c r="D20" s="280">
        <v>0</v>
      </c>
      <c r="E20" s="167"/>
      <c r="F20" s="167"/>
      <c r="G20" s="167"/>
    </row>
    <row r="21" spans="1:7">
      <c r="A21" s="225"/>
      <c r="B21" s="281"/>
      <c r="C21" s="281"/>
      <c r="D21" s="281"/>
      <c r="E21" s="225"/>
      <c r="F21" s="225"/>
      <c r="G21" s="225"/>
    </row>
    <row r="22" spans="1:7">
      <c r="A22" s="226" t="s">
        <v>655</v>
      </c>
      <c r="B22" s="282">
        <v>95390850.650000006</v>
      </c>
      <c r="C22" s="282">
        <v>99206484.675999999</v>
      </c>
      <c r="D22" s="282">
        <v>103174744.06304</v>
      </c>
      <c r="E22" s="139">
        <v>0</v>
      </c>
      <c r="F22" s="139">
        <v>0</v>
      </c>
      <c r="G22" s="139">
        <v>0</v>
      </c>
    </row>
    <row r="23" spans="1:7">
      <c r="A23" s="224" t="s">
        <v>656</v>
      </c>
      <c r="B23" s="280">
        <v>95390850.650000006</v>
      </c>
      <c r="C23" s="280">
        <v>99206484.675999999</v>
      </c>
      <c r="D23" s="280">
        <v>103174744.06304</v>
      </c>
      <c r="E23" s="167"/>
      <c r="F23" s="167"/>
      <c r="G23" s="167"/>
    </row>
    <row r="24" spans="1:7">
      <c r="A24" s="224" t="s">
        <v>657</v>
      </c>
      <c r="B24" s="280"/>
      <c r="C24" s="280"/>
      <c r="D24" s="280"/>
      <c r="E24" s="167"/>
      <c r="F24" s="167"/>
      <c r="G24" s="167"/>
    </row>
    <row r="25" spans="1:7">
      <c r="A25" s="224" t="s">
        <v>658</v>
      </c>
      <c r="B25" s="280"/>
      <c r="C25" s="280"/>
      <c r="D25" s="280"/>
      <c r="E25" s="167"/>
      <c r="F25" s="167"/>
      <c r="G25" s="167"/>
    </row>
    <row r="26" spans="1:7">
      <c r="A26" s="283" t="s">
        <v>628</v>
      </c>
      <c r="B26" s="280"/>
      <c r="C26" s="280"/>
      <c r="D26" s="280"/>
      <c r="E26" s="167"/>
      <c r="F26" s="167"/>
      <c r="G26" s="167"/>
    </row>
    <row r="27" spans="1:7">
      <c r="A27" s="224" t="s">
        <v>629</v>
      </c>
      <c r="B27" s="280"/>
      <c r="C27" s="280"/>
      <c r="D27" s="280"/>
      <c r="E27" s="167"/>
      <c r="F27" s="167"/>
      <c r="G27" s="167"/>
    </row>
    <row r="28" spans="1:7">
      <c r="A28" s="225"/>
      <c r="B28" s="281"/>
      <c r="C28" s="281"/>
      <c r="D28" s="281"/>
      <c r="E28" s="225"/>
      <c r="F28" s="225"/>
      <c r="G28" s="225"/>
    </row>
    <row r="29" spans="1:7">
      <c r="A29" s="226" t="s">
        <v>659</v>
      </c>
      <c r="B29" s="282">
        <v>0</v>
      </c>
      <c r="C29" s="282">
        <v>0</v>
      </c>
      <c r="D29" s="282">
        <v>0</v>
      </c>
      <c r="E29" s="139">
        <v>0</v>
      </c>
      <c r="F29" s="139">
        <v>0</v>
      </c>
      <c r="G29" s="139">
        <v>0</v>
      </c>
    </row>
    <row r="30" spans="1:7">
      <c r="A30" s="224" t="s">
        <v>632</v>
      </c>
      <c r="B30" s="280"/>
      <c r="C30" s="280"/>
      <c r="D30" s="280"/>
      <c r="E30" s="167"/>
      <c r="F30" s="167"/>
      <c r="G30" s="167"/>
    </row>
    <row r="31" spans="1:7">
      <c r="A31" s="225"/>
      <c r="B31" s="281"/>
      <c r="C31" s="281"/>
      <c r="D31" s="281"/>
      <c r="E31" s="225"/>
      <c r="F31" s="225"/>
      <c r="G31" s="225"/>
    </row>
    <row r="32" spans="1:7">
      <c r="A32" s="33" t="s">
        <v>660</v>
      </c>
      <c r="B32" s="282">
        <v>407031256.53999996</v>
      </c>
      <c r="C32" s="282">
        <v>423312506.80159998</v>
      </c>
      <c r="D32" s="282">
        <v>440245007.07366401</v>
      </c>
      <c r="E32" s="139">
        <v>0</v>
      </c>
      <c r="F32" s="139">
        <v>0</v>
      </c>
      <c r="G32" s="139">
        <v>0</v>
      </c>
    </row>
    <row r="33" spans="1:7">
      <c r="A33" s="225"/>
      <c r="B33" s="281"/>
      <c r="C33" s="281"/>
      <c r="D33" s="281"/>
      <c r="E33" s="225"/>
      <c r="F33" s="225"/>
      <c r="G33" s="225"/>
    </row>
    <row r="34" spans="1:7">
      <c r="A34" s="226" t="s">
        <v>634</v>
      </c>
      <c r="B34" s="284"/>
      <c r="C34" s="284"/>
      <c r="D34" s="284"/>
      <c r="E34" s="185"/>
      <c r="F34" s="185"/>
      <c r="G34" s="185"/>
    </row>
    <row r="35" spans="1:7" ht="30">
      <c r="A35" s="285" t="s">
        <v>661</v>
      </c>
      <c r="B35" s="280"/>
      <c r="C35" s="280"/>
      <c r="D35" s="280"/>
      <c r="E35" s="167"/>
      <c r="F35" s="167"/>
      <c r="G35" s="167"/>
    </row>
    <row r="36" spans="1:7" ht="30">
      <c r="A36" s="285" t="s">
        <v>636</v>
      </c>
      <c r="B36" s="280"/>
      <c r="C36" s="280"/>
      <c r="D36" s="280"/>
      <c r="E36" s="167"/>
      <c r="F36" s="167"/>
      <c r="G36" s="167"/>
    </row>
    <row r="37" spans="1:7">
      <c r="A37" s="226" t="s">
        <v>662</v>
      </c>
      <c r="B37" s="282">
        <v>0</v>
      </c>
      <c r="C37" s="282">
        <v>0</v>
      </c>
      <c r="D37" s="282">
        <v>0</v>
      </c>
      <c r="E37" s="139">
        <v>0</v>
      </c>
      <c r="F37" s="139">
        <v>0</v>
      </c>
      <c r="G37" s="139">
        <v>0</v>
      </c>
    </row>
    <row r="38" spans="1:7">
      <c r="A38" s="227"/>
      <c r="B38" s="286"/>
      <c r="C38" s="286"/>
      <c r="D38" s="286"/>
      <c r="E38" s="161"/>
      <c r="F38" s="161"/>
      <c r="G38" s="161"/>
    </row>
    <row r="39" spans="1:7">
      <c r="A39" s="20"/>
      <c r="B39" s="20"/>
      <c r="C39" s="20"/>
      <c r="D39" s="20"/>
      <c r="E39" s="20"/>
      <c r="F39" s="20"/>
      <c r="G39" s="20"/>
    </row>
    <row r="40" spans="1:7">
      <c r="A40" s="20"/>
      <c r="B40" s="20"/>
      <c r="C40" s="20"/>
      <c r="D40" s="20"/>
      <c r="E40" s="20"/>
      <c r="F40" s="20"/>
      <c r="G40" s="20"/>
    </row>
    <row r="41" spans="1:7">
      <c r="A41" s="20"/>
      <c r="B41" s="20"/>
      <c r="C41" s="20"/>
      <c r="D41" s="20"/>
      <c r="E41" s="20"/>
      <c r="F41" s="20"/>
      <c r="G41" s="20"/>
    </row>
    <row r="42" spans="1:7">
      <c r="A42" s="20"/>
      <c r="B42" s="20"/>
      <c r="C42" s="20"/>
      <c r="D42" s="20"/>
      <c r="E42" s="20"/>
      <c r="F42" s="20"/>
      <c r="G42" s="20"/>
    </row>
    <row r="43" spans="1:7">
      <c r="A43" s="20"/>
      <c r="B43" s="20"/>
      <c r="C43" s="20"/>
      <c r="D43" s="20"/>
      <c r="E43" s="20"/>
      <c r="F43" s="20"/>
      <c r="G43" s="2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7" sqref="B27"/>
    </sheetView>
  </sheetViews>
  <sheetFormatPr baseColWidth="10" defaultRowHeight="15"/>
  <cols>
    <col min="1" max="1" width="61.85546875" style="217" bestFit="1" customWidth="1"/>
    <col min="2" max="7" width="23.140625" style="217" customWidth="1"/>
    <col min="8" max="16384" width="11.42578125" style="217"/>
  </cols>
  <sheetData>
    <row r="1" spans="1:7" ht="21">
      <c r="A1" s="261" t="s">
        <v>663</v>
      </c>
      <c r="B1" s="261"/>
      <c r="C1" s="261"/>
      <c r="D1" s="261"/>
      <c r="E1" s="261"/>
      <c r="F1" s="261"/>
      <c r="G1" s="261"/>
    </row>
    <row r="2" spans="1:7">
      <c r="A2" s="244" t="s">
        <v>639</v>
      </c>
      <c r="B2" s="245"/>
      <c r="C2" s="245"/>
      <c r="D2" s="245"/>
      <c r="E2" s="245"/>
      <c r="F2" s="245"/>
      <c r="G2" s="246"/>
    </row>
    <row r="3" spans="1:7">
      <c r="A3" s="247" t="s">
        <v>664</v>
      </c>
      <c r="B3" s="248"/>
      <c r="C3" s="248"/>
      <c r="D3" s="248"/>
      <c r="E3" s="248"/>
      <c r="F3" s="248"/>
      <c r="G3" s="249"/>
    </row>
    <row r="4" spans="1:7">
      <c r="A4" s="247" t="s">
        <v>3</v>
      </c>
      <c r="B4" s="248"/>
      <c r="C4" s="248"/>
      <c r="D4" s="248"/>
      <c r="E4" s="248"/>
      <c r="F4" s="248"/>
      <c r="G4" s="249"/>
    </row>
    <row r="5" spans="1:7">
      <c r="A5" s="247" t="s">
        <v>641</v>
      </c>
      <c r="B5" s="248"/>
      <c r="C5" s="248"/>
      <c r="D5" s="248"/>
      <c r="E5" s="248"/>
      <c r="F5" s="248"/>
      <c r="G5" s="249"/>
    </row>
    <row r="6" spans="1:7">
      <c r="A6" s="287" t="s">
        <v>665</v>
      </c>
      <c r="B6" s="274">
        <v>2020</v>
      </c>
      <c r="C6" s="275" t="s">
        <v>643</v>
      </c>
      <c r="D6" s="275" t="s">
        <v>644</v>
      </c>
      <c r="E6" s="275" t="s">
        <v>645</v>
      </c>
      <c r="F6" s="275" t="s">
        <v>646</v>
      </c>
      <c r="G6" s="275" t="s">
        <v>647</v>
      </c>
    </row>
    <row r="7" spans="1:7" ht="45">
      <c r="A7" s="288"/>
      <c r="B7" s="276" t="s">
        <v>648</v>
      </c>
      <c r="C7" s="277"/>
      <c r="D7" s="277"/>
      <c r="E7" s="277"/>
      <c r="F7" s="277"/>
      <c r="G7" s="277"/>
    </row>
    <row r="8" spans="1:7">
      <c r="A8" s="223" t="s">
        <v>666</v>
      </c>
      <c r="B8" s="278">
        <v>282202578.94500005</v>
      </c>
      <c r="C8" s="278">
        <v>296312707.89225006</v>
      </c>
      <c r="D8" s="278">
        <v>308165216.20794004</v>
      </c>
      <c r="E8" s="279">
        <v>0</v>
      </c>
      <c r="F8" s="279">
        <v>0</v>
      </c>
      <c r="G8" s="279">
        <v>0</v>
      </c>
    </row>
    <row r="9" spans="1:7">
      <c r="A9" s="224" t="s">
        <v>667</v>
      </c>
      <c r="B9" s="280">
        <v>116841838.47000001</v>
      </c>
      <c r="C9" s="280">
        <v>122683930.39350002</v>
      </c>
      <c r="D9" s="280">
        <v>127591287.60924003</v>
      </c>
      <c r="E9" s="167"/>
      <c r="F9" s="167"/>
      <c r="G9" s="167"/>
    </row>
    <row r="10" spans="1:7">
      <c r="A10" s="224" t="s">
        <v>668</v>
      </c>
      <c r="B10" s="280">
        <v>41439880.198500007</v>
      </c>
      <c r="C10" s="280">
        <v>43511874.208425008</v>
      </c>
      <c r="D10" s="280">
        <v>45252349.176762007</v>
      </c>
      <c r="E10" s="167"/>
      <c r="F10" s="167"/>
      <c r="G10" s="167"/>
    </row>
    <row r="11" spans="1:7">
      <c r="A11" s="224" t="s">
        <v>669</v>
      </c>
      <c r="B11" s="280">
        <v>47370972.484500006</v>
      </c>
      <c r="C11" s="280">
        <v>49739521.108725011</v>
      </c>
      <c r="D11" s="280">
        <v>51729101.953074016</v>
      </c>
      <c r="E11" s="167"/>
      <c r="F11" s="167"/>
      <c r="G11" s="167"/>
    </row>
    <row r="12" spans="1:7">
      <c r="A12" s="224" t="s">
        <v>670</v>
      </c>
      <c r="B12" s="280">
        <v>42652024.096500002</v>
      </c>
      <c r="C12" s="280">
        <v>44784625.301325001</v>
      </c>
      <c r="D12" s="280">
        <v>46576010.313377999</v>
      </c>
      <c r="E12" s="167"/>
      <c r="F12" s="167"/>
      <c r="G12" s="167"/>
    </row>
    <row r="13" spans="1:7">
      <c r="A13" s="224" t="s">
        <v>671</v>
      </c>
      <c r="B13" s="280">
        <v>4282085.7870000005</v>
      </c>
      <c r="C13" s="280">
        <v>4496190.0763500007</v>
      </c>
      <c r="D13" s="280">
        <v>4676037.6794040008</v>
      </c>
      <c r="E13" s="167"/>
      <c r="F13" s="167"/>
      <c r="G13" s="167"/>
    </row>
    <row r="14" spans="1:7">
      <c r="A14" s="224" t="s">
        <v>672</v>
      </c>
      <c r="B14" s="280">
        <v>27656676.988500006</v>
      </c>
      <c r="C14" s="280">
        <v>29039510.837925009</v>
      </c>
      <c r="D14" s="280">
        <v>30201091.271442011</v>
      </c>
      <c r="E14" s="167"/>
      <c r="F14" s="167"/>
      <c r="G14" s="167"/>
    </row>
    <row r="15" spans="1:7">
      <c r="A15" s="224" t="s">
        <v>673</v>
      </c>
      <c r="B15" s="280">
        <v>0</v>
      </c>
      <c r="C15" s="280">
        <v>0</v>
      </c>
      <c r="D15" s="280">
        <v>0</v>
      </c>
      <c r="E15" s="167"/>
      <c r="F15" s="167"/>
      <c r="G15" s="167"/>
    </row>
    <row r="16" spans="1:7">
      <c r="A16" s="224" t="s">
        <v>674</v>
      </c>
      <c r="B16" s="280">
        <v>1959100.92</v>
      </c>
      <c r="C16" s="280">
        <v>2057055.966</v>
      </c>
      <c r="D16" s="280">
        <v>2139338.2046400001</v>
      </c>
      <c r="E16" s="167"/>
      <c r="F16" s="167"/>
      <c r="G16" s="167"/>
    </row>
    <row r="17" spans="1:7">
      <c r="A17" s="224" t="s">
        <v>675</v>
      </c>
      <c r="B17" s="280">
        <v>0</v>
      </c>
      <c r="C17" s="280">
        <v>0</v>
      </c>
      <c r="D17" s="280">
        <v>0</v>
      </c>
      <c r="E17" s="167"/>
      <c r="F17" s="167"/>
      <c r="G17" s="167"/>
    </row>
    <row r="18" spans="1:7">
      <c r="A18" s="289"/>
      <c r="B18" s="281"/>
      <c r="C18" s="281"/>
      <c r="D18" s="281"/>
      <c r="E18" s="225"/>
      <c r="F18" s="225"/>
      <c r="G18" s="225"/>
    </row>
    <row r="19" spans="1:7">
      <c r="A19" s="226" t="s">
        <v>676</v>
      </c>
      <c r="B19" s="282">
        <v>324106008.09600002</v>
      </c>
      <c r="C19" s="282">
        <v>324106008.09600002</v>
      </c>
      <c r="D19" s="282">
        <v>337070248.41983998</v>
      </c>
      <c r="E19" s="139">
        <v>0</v>
      </c>
      <c r="F19" s="139">
        <v>0</v>
      </c>
      <c r="G19" s="139">
        <v>0</v>
      </c>
    </row>
    <row r="20" spans="1:7">
      <c r="A20" s="224" t="s">
        <v>667</v>
      </c>
      <c r="B20" s="280">
        <v>181020000</v>
      </c>
      <c r="C20" s="280">
        <v>190071000</v>
      </c>
      <c r="D20" s="280">
        <v>197673840</v>
      </c>
      <c r="E20" s="167"/>
      <c r="F20" s="167"/>
      <c r="G20" s="167"/>
    </row>
    <row r="21" spans="1:7">
      <c r="A21" s="224" t="s">
        <v>668</v>
      </c>
      <c r="B21" s="280">
        <v>33522415.5</v>
      </c>
      <c r="C21" s="280">
        <v>35198536.274999999</v>
      </c>
      <c r="D21" s="280">
        <v>36606477.725999996</v>
      </c>
      <c r="E21" s="167"/>
      <c r="F21" s="167"/>
      <c r="G21" s="167"/>
    </row>
    <row r="22" spans="1:7">
      <c r="A22" s="224" t="s">
        <v>669</v>
      </c>
      <c r="B22" s="280">
        <v>32763570</v>
      </c>
      <c r="C22" s="280">
        <v>34401748.5</v>
      </c>
      <c r="D22" s="280">
        <v>35777818.439999998</v>
      </c>
      <c r="E22" s="167"/>
      <c r="F22" s="167"/>
      <c r="G22" s="167"/>
    </row>
    <row r="23" spans="1:7">
      <c r="A23" s="224" t="s">
        <v>670</v>
      </c>
      <c r="B23" s="280">
        <v>50248222.5</v>
      </c>
      <c r="C23" s="280">
        <v>52760633.625</v>
      </c>
      <c r="D23" s="280">
        <v>54871058.969999999</v>
      </c>
      <c r="E23" s="167"/>
      <c r="F23" s="167"/>
      <c r="G23" s="167"/>
    </row>
    <row r="24" spans="1:7">
      <c r="A24" s="224" t="s">
        <v>671</v>
      </c>
      <c r="B24" s="280">
        <v>6810239.1000000006</v>
      </c>
      <c r="C24" s="280">
        <v>7150751.0550000006</v>
      </c>
      <c r="D24" s="280">
        <v>7436781.0972000007</v>
      </c>
      <c r="E24" s="167"/>
      <c r="F24" s="167"/>
      <c r="G24" s="167"/>
    </row>
    <row r="25" spans="1:7">
      <c r="A25" s="224" t="s">
        <v>672</v>
      </c>
      <c r="B25" s="280">
        <v>10082543.520000001</v>
      </c>
      <c r="C25" s="280">
        <v>10586670.696000002</v>
      </c>
      <c r="D25" s="280">
        <v>11010137.523840003</v>
      </c>
      <c r="E25" s="167"/>
      <c r="F25" s="167"/>
      <c r="G25" s="167"/>
    </row>
    <row r="26" spans="1:7">
      <c r="A26" s="224" t="s">
        <v>673</v>
      </c>
      <c r="B26" s="280">
        <v>0</v>
      </c>
      <c r="C26" s="280">
        <v>0</v>
      </c>
      <c r="D26" s="280">
        <v>0</v>
      </c>
      <c r="E26" s="167"/>
      <c r="F26" s="167"/>
      <c r="G26" s="167"/>
    </row>
    <row r="27" spans="1:7">
      <c r="A27" s="224" t="s">
        <v>677</v>
      </c>
      <c r="B27" s="280">
        <v>0</v>
      </c>
      <c r="C27" s="280">
        <v>0</v>
      </c>
      <c r="D27" s="280">
        <v>0</v>
      </c>
      <c r="E27" s="167"/>
      <c r="F27" s="167"/>
      <c r="G27" s="167"/>
    </row>
    <row r="28" spans="1:7">
      <c r="A28" s="224" t="s">
        <v>675</v>
      </c>
      <c r="B28" s="280">
        <v>12775421.4</v>
      </c>
      <c r="C28" s="280">
        <v>13414192.470000001</v>
      </c>
      <c r="D28" s="280">
        <v>13950760.168800002</v>
      </c>
      <c r="E28" s="167"/>
      <c r="F28" s="167"/>
      <c r="G28" s="167"/>
    </row>
    <row r="29" spans="1:7">
      <c r="A29" s="225"/>
      <c r="B29" s="281"/>
      <c r="C29" s="281"/>
      <c r="D29" s="281"/>
      <c r="E29" s="225"/>
      <c r="F29" s="225"/>
      <c r="G29" s="225"/>
    </row>
    <row r="30" spans="1:7">
      <c r="A30" s="226" t="s">
        <v>678</v>
      </c>
      <c r="B30" s="282">
        <v>606308587.04100013</v>
      </c>
      <c r="C30" s="282">
        <v>620418715.98825002</v>
      </c>
      <c r="D30" s="282">
        <v>645235464.62777996</v>
      </c>
      <c r="E30" s="139">
        <v>0</v>
      </c>
      <c r="F30" s="139">
        <v>0</v>
      </c>
      <c r="G30" s="139">
        <v>0</v>
      </c>
    </row>
    <row r="31" spans="1:7">
      <c r="A31" s="227"/>
      <c r="B31" s="227"/>
      <c r="C31" s="227"/>
      <c r="D31" s="227"/>
      <c r="E31" s="227"/>
      <c r="F31" s="227"/>
      <c r="G31" s="22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22" sqref="B22"/>
    </sheetView>
  </sheetViews>
  <sheetFormatPr baseColWidth="10" defaultRowHeight="15"/>
  <cols>
    <col min="1" max="1" width="74.7109375" style="217" bestFit="1" customWidth="1"/>
    <col min="2" max="7" width="25.28515625" style="217" customWidth="1"/>
    <col min="8" max="8" width="11.42578125" style="217"/>
    <col min="9" max="9" width="19" style="217" customWidth="1"/>
    <col min="10" max="16384" width="11.42578125" style="217"/>
  </cols>
  <sheetData>
    <row r="1" spans="1:9" ht="21">
      <c r="A1" s="261" t="s">
        <v>679</v>
      </c>
      <c r="B1" s="261"/>
      <c r="C1" s="261"/>
      <c r="D1" s="261"/>
      <c r="E1" s="261"/>
      <c r="F1" s="261"/>
      <c r="G1" s="261"/>
    </row>
    <row r="2" spans="1:9">
      <c r="A2" s="244" t="s">
        <v>639</v>
      </c>
      <c r="B2" s="245"/>
      <c r="C2" s="245"/>
      <c r="D2" s="245"/>
      <c r="E2" s="245"/>
      <c r="F2" s="245"/>
      <c r="G2" s="246"/>
    </row>
    <row r="3" spans="1:9">
      <c r="A3" s="247" t="s">
        <v>680</v>
      </c>
      <c r="B3" s="248"/>
      <c r="C3" s="248"/>
      <c r="D3" s="248"/>
      <c r="E3" s="248"/>
      <c r="F3" s="248"/>
      <c r="G3" s="249"/>
    </row>
    <row r="4" spans="1:9">
      <c r="A4" s="253" t="s">
        <v>3</v>
      </c>
      <c r="B4" s="254"/>
      <c r="C4" s="254"/>
      <c r="D4" s="254"/>
      <c r="E4" s="254"/>
      <c r="F4" s="254"/>
      <c r="G4" s="255"/>
    </row>
    <row r="5" spans="1:9">
      <c r="A5" s="290" t="s">
        <v>642</v>
      </c>
      <c r="B5" s="291" t="s">
        <v>681</v>
      </c>
      <c r="C5" s="291" t="s">
        <v>682</v>
      </c>
      <c r="D5" s="291" t="s">
        <v>683</v>
      </c>
      <c r="E5" s="291" t="s">
        <v>684</v>
      </c>
      <c r="F5" s="291" t="s">
        <v>685</v>
      </c>
      <c r="G5" s="274">
        <v>2019</v>
      </c>
    </row>
    <row r="6" spans="1:9" ht="32.25">
      <c r="A6" s="292"/>
      <c r="B6" s="293"/>
      <c r="C6" s="293"/>
      <c r="D6" s="293"/>
      <c r="E6" s="293"/>
      <c r="F6" s="293"/>
      <c r="G6" s="276" t="s">
        <v>686</v>
      </c>
    </row>
    <row r="7" spans="1:9">
      <c r="A7" s="223" t="s">
        <v>687</v>
      </c>
      <c r="B7" s="278"/>
      <c r="C7" s="278"/>
      <c r="D7" s="294"/>
      <c r="E7" s="295">
        <v>269121620.37</v>
      </c>
      <c r="F7" s="295">
        <v>267867468.58000001</v>
      </c>
      <c r="G7" s="295">
        <f>SUM(G8:G19)</f>
        <v>309825142.33000004</v>
      </c>
    </row>
    <row r="8" spans="1:9">
      <c r="A8" s="224" t="s">
        <v>688</v>
      </c>
      <c r="B8" s="280"/>
      <c r="C8" s="280"/>
      <c r="D8" s="20"/>
      <c r="E8" s="296">
        <v>47584357.289999999</v>
      </c>
      <c r="F8" s="296">
        <v>51450956.060000002</v>
      </c>
      <c r="G8" s="297">
        <v>53804222.719999999</v>
      </c>
      <c r="I8" s="298"/>
    </row>
    <row r="9" spans="1:9">
      <c r="A9" s="224" t="s">
        <v>689</v>
      </c>
      <c r="B9" s="280"/>
      <c r="C9" s="280"/>
      <c r="D9" s="20"/>
      <c r="E9" s="296">
        <v>0</v>
      </c>
      <c r="F9" s="296">
        <v>0</v>
      </c>
      <c r="G9" s="297" t="s">
        <v>690</v>
      </c>
    </row>
    <row r="10" spans="1:9">
      <c r="A10" s="224" t="s">
        <v>691</v>
      </c>
      <c r="B10" s="280"/>
      <c r="C10" s="280"/>
      <c r="D10" s="20"/>
      <c r="E10" s="296">
        <v>686242.93</v>
      </c>
      <c r="F10" s="296">
        <v>279728</v>
      </c>
      <c r="G10" s="297">
        <v>298466.78000000003</v>
      </c>
      <c r="I10" s="298"/>
    </row>
    <row r="11" spans="1:9">
      <c r="A11" s="224" t="s">
        <v>692</v>
      </c>
      <c r="B11" s="280"/>
      <c r="C11" s="280"/>
      <c r="D11" s="20"/>
      <c r="E11" s="296">
        <v>34355342.990000002</v>
      </c>
      <c r="F11" s="296">
        <v>38297766.590000004</v>
      </c>
      <c r="G11" s="297">
        <v>48161893.119999997</v>
      </c>
      <c r="I11" s="298"/>
    </row>
    <row r="12" spans="1:9">
      <c r="A12" s="224" t="s">
        <v>693</v>
      </c>
      <c r="B12" s="280"/>
      <c r="C12" s="280"/>
      <c r="D12" s="20"/>
      <c r="E12" s="296">
        <v>4176466.62</v>
      </c>
      <c r="F12" s="296">
        <v>3344257.27</v>
      </c>
      <c r="G12" s="297">
        <v>5710329.9500000002</v>
      </c>
      <c r="I12" s="298"/>
    </row>
    <row r="13" spans="1:9">
      <c r="A13" s="283" t="s">
        <v>694</v>
      </c>
      <c r="B13" s="280"/>
      <c r="C13" s="280"/>
      <c r="D13" s="20"/>
      <c r="E13" s="296">
        <v>6170615.6699999999</v>
      </c>
      <c r="F13" s="296">
        <v>3942227.04</v>
      </c>
      <c r="G13" s="297">
        <v>7457229.8799999999</v>
      </c>
      <c r="I13" s="298"/>
    </row>
    <row r="14" spans="1:9">
      <c r="A14" s="224" t="s">
        <v>695</v>
      </c>
      <c r="B14" s="280"/>
      <c r="C14" s="280"/>
      <c r="D14" s="20"/>
      <c r="E14" s="296">
        <v>0</v>
      </c>
      <c r="F14" s="296">
        <v>0</v>
      </c>
      <c r="G14" s="297" t="s">
        <v>690</v>
      </c>
    </row>
    <row r="15" spans="1:9">
      <c r="A15" s="224" t="s">
        <v>696</v>
      </c>
      <c r="B15" s="280"/>
      <c r="C15" s="280"/>
      <c r="D15" s="20"/>
      <c r="E15" s="296">
        <v>142883835.56</v>
      </c>
      <c r="F15" s="296">
        <v>161403639.94</v>
      </c>
      <c r="G15" s="297">
        <v>187223522.46000001</v>
      </c>
      <c r="I15" s="298"/>
    </row>
    <row r="16" spans="1:9">
      <c r="A16" s="224" t="s">
        <v>697</v>
      </c>
      <c r="B16" s="280"/>
      <c r="C16" s="280"/>
      <c r="D16" s="20"/>
      <c r="E16" s="296">
        <v>0</v>
      </c>
      <c r="F16" s="296">
        <v>0</v>
      </c>
      <c r="G16" s="297" t="s">
        <v>690</v>
      </c>
    </row>
    <row r="17" spans="1:9">
      <c r="A17" s="224" t="s">
        <v>698</v>
      </c>
      <c r="B17" s="280"/>
      <c r="C17" s="280"/>
      <c r="D17" s="20"/>
      <c r="E17" s="296">
        <v>33264759.309999999</v>
      </c>
      <c r="F17" s="296">
        <v>0</v>
      </c>
      <c r="G17" s="297" t="s">
        <v>690</v>
      </c>
    </row>
    <row r="18" spans="1:9">
      <c r="A18" s="224" t="s">
        <v>699</v>
      </c>
      <c r="B18" s="280"/>
      <c r="C18" s="280"/>
      <c r="D18" s="20"/>
      <c r="E18" s="299">
        <v>0</v>
      </c>
      <c r="F18" s="296">
        <v>9148893.6799999997</v>
      </c>
      <c r="G18" s="297">
        <v>7169477.4199999999</v>
      </c>
      <c r="I18" s="298"/>
    </row>
    <row r="19" spans="1:9">
      <c r="A19" s="224" t="s">
        <v>700</v>
      </c>
      <c r="B19" s="280"/>
      <c r="C19" s="280"/>
      <c r="D19" s="20"/>
      <c r="E19" s="299">
        <v>0</v>
      </c>
      <c r="F19" s="296">
        <v>0</v>
      </c>
      <c r="G19" s="297">
        <v>0</v>
      </c>
    </row>
    <row r="20" spans="1:9">
      <c r="A20" s="225"/>
      <c r="B20" s="281"/>
      <c r="C20" s="281"/>
      <c r="D20" s="20"/>
      <c r="E20" s="300"/>
      <c r="F20" s="300"/>
      <c r="G20" s="297"/>
    </row>
    <row r="21" spans="1:9">
      <c r="A21" s="226" t="s">
        <v>701</v>
      </c>
      <c r="B21" s="282"/>
      <c r="C21" s="282"/>
      <c r="D21" s="20"/>
      <c r="E21" s="301">
        <v>165973083.61000001</v>
      </c>
      <c r="F21" s="301">
        <v>214121521.56</v>
      </c>
      <c r="G21" s="302">
        <f>SUM(G22:G26)</f>
        <v>145599926.69999999</v>
      </c>
    </row>
    <row r="22" spans="1:9">
      <c r="A22" s="224" t="s">
        <v>702</v>
      </c>
      <c r="B22" s="280"/>
      <c r="C22" s="280"/>
      <c r="D22" s="20"/>
      <c r="E22" s="296">
        <v>90848429</v>
      </c>
      <c r="F22" s="296">
        <v>98188234</v>
      </c>
      <c r="G22" s="297">
        <v>111482365</v>
      </c>
      <c r="I22" s="298"/>
    </row>
    <row r="23" spans="1:9">
      <c r="A23" s="224" t="s">
        <v>703</v>
      </c>
      <c r="B23" s="280"/>
      <c r="C23" s="280"/>
      <c r="D23" s="20"/>
      <c r="E23" s="296">
        <v>75124654.609999999</v>
      </c>
      <c r="F23" s="296">
        <v>115933287.56</v>
      </c>
      <c r="G23" s="297">
        <v>34117561.700000003</v>
      </c>
      <c r="I23" s="298"/>
    </row>
    <row r="24" spans="1:9">
      <c r="A24" s="224" t="s">
        <v>704</v>
      </c>
      <c r="B24" s="280"/>
      <c r="C24" s="280"/>
      <c r="D24" s="20"/>
      <c r="E24" s="299">
        <v>0</v>
      </c>
      <c r="F24" s="296">
        <v>0</v>
      </c>
      <c r="G24" s="299">
        <v>0</v>
      </c>
    </row>
    <row r="25" spans="1:9">
      <c r="A25" s="224" t="s">
        <v>705</v>
      </c>
      <c r="B25" s="280"/>
      <c r="C25" s="280"/>
      <c r="D25" s="20"/>
      <c r="E25" s="299">
        <v>0</v>
      </c>
      <c r="F25" s="296">
        <v>0</v>
      </c>
      <c r="G25" s="299">
        <v>0</v>
      </c>
    </row>
    <row r="26" spans="1:9">
      <c r="A26" s="224" t="s">
        <v>706</v>
      </c>
      <c r="B26" s="280"/>
      <c r="C26" s="280"/>
      <c r="D26" s="20"/>
      <c r="E26" s="299">
        <v>0</v>
      </c>
      <c r="F26" s="299">
        <v>0</v>
      </c>
      <c r="G26" s="299">
        <v>0</v>
      </c>
    </row>
    <row r="27" spans="1:9">
      <c r="A27" s="225"/>
      <c r="B27" s="281"/>
      <c r="C27" s="281"/>
      <c r="D27" s="20"/>
      <c r="E27" s="300"/>
      <c r="F27" s="300"/>
      <c r="G27" s="300"/>
    </row>
    <row r="28" spans="1:9">
      <c r="A28" s="226" t="s">
        <v>707</v>
      </c>
      <c r="B28" s="282"/>
      <c r="C28" s="282"/>
      <c r="D28" s="20"/>
      <c r="E28" s="301">
        <v>56906969.340000004</v>
      </c>
      <c r="F28" s="301">
        <v>107026093.5</v>
      </c>
      <c r="G28" s="301">
        <f>SUM(G29)</f>
        <v>90471199.129999995</v>
      </c>
    </row>
    <row r="29" spans="1:9">
      <c r="A29" s="224" t="s">
        <v>632</v>
      </c>
      <c r="B29" s="280"/>
      <c r="C29" s="280"/>
      <c r="D29" s="20"/>
      <c r="E29" s="296">
        <v>56906969.340000004</v>
      </c>
      <c r="F29" s="296">
        <v>107026093.5</v>
      </c>
      <c r="G29" s="299">
        <v>90471199.129999995</v>
      </c>
    </row>
    <row r="30" spans="1:9">
      <c r="A30" s="225"/>
      <c r="B30" s="281"/>
      <c r="C30" s="281"/>
      <c r="D30" s="20"/>
      <c r="E30" s="300"/>
      <c r="F30" s="300"/>
      <c r="G30" s="300"/>
    </row>
    <row r="31" spans="1:9">
      <c r="A31" s="226" t="s">
        <v>708</v>
      </c>
      <c r="B31" s="282"/>
      <c r="C31" s="282"/>
      <c r="D31" s="20"/>
      <c r="E31" s="301">
        <v>492001673.32000005</v>
      </c>
      <c r="F31" s="301">
        <v>589015083.63999999</v>
      </c>
      <c r="G31" s="301">
        <f>+G7+G21+G28</f>
        <v>545896268.16000009</v>
      </c>
    </row>
    <row r="32" spans="1:9">
      <c r="A32" s="225"/>
      <c r="B32" s="281"/>
      <c r="C32" s="281"/>
      <c r="D32" s="20"/>
      <c r="E32" s="300"/>
      <c r="F32" s="300"/>
      <c r="G32" s="300"/>
    </row>
    <row r="33" spans="1:7">
      <c r="A33" s="226" t="s">
        <v>634</v>
      </c>
      <c r="B33" s="281"/>
      <c r="C33" s="281"/>
      <c r="D33" s="20"/>
      <c r="E33" s="300"/>
      <c r="F33" s="300"/>
      <c r="G33" s="300"/>
    </row>
    <row r="34" spans="1:7" ht="30">
      <c r="A34" s="285" t="s">
        <v>661</v>
      </c>
      <c r="B34" s="280"/>
      <c r="C34" s="280"/>
      <c r="D34" s="20"/>
      <c r="E34" s="296">
        <v>16617240.130000001</v>
      </c>
      <c r="F34" s="296">
        <v>6713892.9400000004</v>
      </c>
      <c r="G34" s="299">
        <v>18589763.93</v>
      </c>
    </row>
    <row r="35" spans="1:7" ht="30">
      <c r="A35" s="285" t="s">
        <v>709</v>
      </c>
      <c r="B35" s="280"/>
      <c r="C35" s="280"/>
      <c r="D35" s="20"/>
      <c r="E35" s="296">
        <v>40289729.210000001</v>
      </c>
      <c r="F35" s="296">
        <v>100312200.56</v>
      </c>
      <c r="G35" s="299">
        <v>71881435.200000003</v>
      </c>
    </row>
    <row r="36" spans="1:7">
      <c r="A36" s="226" t="s">
        <v>710</v>
      </c>
      <c r="B36" s="282"/>
      <c r="C36" s="282"/>
      <c r="D36" s="20"/>
      <c r="E36" s="301">
        <v>56906969.340000004</v>
      </c>
      <c r="F36" s="301">
        <v>107026093.5</v>
      </c>
      <c r="G36" s="301">
        <f>SUM(G34:G35)</f>
        <v>90471199.129999995</v>
      </c>
    </row>
    <row r="37" spans="1:7">
      <c r="A37" s="42"/>
      <c r="B37" s="303"/>
      <c r="C37" s="303"/>
      <c r="D37" s="304"/>
      <c r="E37" s="303"/>
      <c r="F37" s="303"/>
      <c r="G37" s="303"/>
    </row>
    <row r="38" spans="1:7">
      <c r="A38" s="186"/>
    </row>
    <row r="39" spans="1:7">
      <c r="A39" s="305" t="s">
        <v>711</v>
      </c>
      <c r="B39" s="305"/>
      <c r="C39" s="305"/>
      <c r="D39" s="305"/>
      <c r="E39" s="305"/>
      <c r="F39" s="305"/>
      <c r="G39" s="305"/>
    </row>
    <row r="40" spans="1:7">
      <c r="A40" s="305" t="s">
        <v>712</v>
      </c>
      <c r="B40" s="305"/>
      <c r="C40" s="305"/>
      <c r="D40" s="305"/>
      <c r="E40" s="305"/>
      <c r="F40" s="305"/>
      <c r="G40" s="30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29" sqref="D29"/>
    </sheetView>
  </sheetViews>
  <sheetFormatPr baseColWidth="10" defaultRowHeight="15"/>
  <cols>
    <col min="1" max="1" width="61.85546875" style="217" bestFit="1" customWidth="1"/>
    <col min="2" max="7" width="22.5703125" style="217" customWidth="1"/>
    <col min="8" max="8" width="11.42578125" style="217"/>
    <col min="9" max="9" width="20.7109375" style="217" bestFit="1" customWidth="1"/>
    <col min="10" max="16384" width="11.42578125" style="217"/>
  </cols>
  <sheetData>
    <row r="1" spans="1:7" ht="21">
      <c r="A1" s="261" t="s">
        <v>713</v>
      </c>
      <c r="B1" s="261"/>
      <c r="C1" s="261"/>
      <c r="D1" s="261"/>
      <c r="E1" s="261"/>
      <c r="F1" s="261"/>
      <c r="G1" s="261"/>
    </row>
    <row r="2" spans="1:7">
      <c r="A2" s="244" t="s">
        <v>639</v>
      </c>
      <c r="B2" s="245"/>
      <c r="C2" s="245"/>
      <c r="D2" s="245"/>
      <c r="E2" s="245"/>
      <c r="F2" s="245"/>
      <c r="G2" s="246"/>
    </row>
    <row r="3" spans="1:7">
      <c r="A3" s="247" t="s">
        <v>714</v>
      </c>
      <c r="B3" s="248"/>
      <c r="C3" s="248"/>
      <c r="D3" s="248"/>
      <c r="E3" s="248"/>
      <c r="F3" s="248"/>
      <c r="G3" s="249"/>
    </row>
    <row r="4" spans="1:7">
      <c r="A4" s="253" t="s">
        <v>3</v>
      </c>
      <c r="B4" s="254"/>
      <c r="C4" s="254"/>
      <c r="D4" s="254"/>
      <c r="E4" s="254"/>
      <c r="F4" s="254"/>
      <c r="G4" s="255"/>
    </row>
    <row r="5" spans="1:7">
      <c r="A5" s="306" t="s">
        <v>665</v>
      </c>
      <c r="B5" s="291" t="s">
        <v>681</v>
      </c>
      <c r="C5" s="291" t="s">
        <v>682</v>
      </c>
      <c r="D5" s="291" t="s">
        <v>683</v>
      </c>
      <c r="E5" s="291" t="s">
        <v>684</v>
      </c>
      <c r="F5" s="291" t="s">
        <v>685</v>
      </c>
      <c r="G5" s="274">
        <v>2019</v>
      </c>
    </row>
    <row r="6" spans="1:7" ht="32.25">
      <c r="A6" s="307"/>
      <c r="B6" s="293"/>
      <c r="C6" s="293"/>
      <c r="D6" s="293"/>
      <c r="E6" s="293"/>
      <c r="F6" s="293"/>
      <c r="G6" s="276" t="s">
        <v>715</v>
      </c>
    </row>
    <row r="7" spans="1:7">
      <c r="A7" s="223" t="s">
        <v>716</v>
      </c>
      <c r="B7" s="295">
        <v>0</v>
      </c>
      <c r="C7" s="295">
        <v>0</v>
      </c>
      <c r="D7" s="295">
        <v>0</v>
      </c>
      <c r="E7" s="295">
        <v>255375586.68000001</v>
      </c>
      <c r="F7" s="295">
        <v>268764360.89999998</v>
      </c>
      <c r="G7" s="295">
        <f>SUM(G8:G16)</f>
        <v>298838642.62</v>
      </c>
    </row>
    <row r="8" spans="1:7">
      <c r="A8" s="224" t="s">
        <v>667</v>
      </c>
      <c r="B8" s="299"/>
      <c r="C8" s="299"/>
      <c r="D8" s="299"/>
      <c r="E8" s="296">
        <v>100406049.03999999</v>
      </c>
      <c r="F8" s="296">
        <v>111277941.40000001</v>
      </c>
      <c r="G8" s="297">
        <v>162912696.71000001</v>
      </c>
    </row>
    <row r="9" spans="1:7">
      <c r="A9" s="224" t="s">
        <v>668</v>
      </c>
      <c r="B9" s="299"/>
      <c r="C9" s="299"/>
      <c r="D9" s="299"/>
      <c r="E9" s="296">
        <v>34902500.630000003</v>
      </c>
      <c r="F9" s="296">
        <v>39466552.570000008</v>
      </c>
      <c r="G9" s="297">
        <v>22044904.75</v>
      </c>
    </row>
    <row r="10" spans="1:7">
      <c r="A10" s="224" t="s">
        <v>669</v>
      </c>
      <c r="B10" s="299"/>
      <c r="C10" s="299"/>
      <c r="D10" s="299"/>
      <c r="E10" s="296">
        <v>38399921.910000004</v>
      </c>
      <c r="F10" s="296">
        <v>45115211.890000001</v>
      </c>
      <c r="G10" s="297">
        <v>47897300.060000002</v>
      </c>
    </row>
    <row r="11" spans="1:7">
      <c r="A11" s="224" t="s">
        <v>670</v>
      </c>
      <c r="B11" s="299"/>
      <c r="C11" s="299"/>
      <c r="D11" s="299"/>
      <c r="E11" s="296">
        <v>38602950.07</v>
      </c>
      <c r="F11" s="296">
        <v>40620975.329999998</v>
      </c>
      <c r="G11" s="297">
        <v>42921188.219999999</v>
      </c>
    </row>
    <row r="12" spans="1:7">
      <c r="A12" s="224" t="s">
        <v>671</v>
      </c>
      <c r="B12" s="299"/>
      <c r="C12" s="299"/>
      <c r="D12" s="299"/>
      <c r="E12" s="296">
        <v>7605922.2700000005</v>
      </c>
      <c r="F12" s="296">
        <v>4078176.9400000004</v>
      </c>
      <c r="G12" s="297">
        <v>5241248.58</v>
      </c>
    </row>
    <row r="13" spans="1:7">
      <c r="A13" s="224" t="s">
        <v>672</v>
      </c>
      <c r="B13" s="299"/>
      <c r="C13" s="299"/>
      <c r="D13" s="299"/>
      <c r="E13" s="296">
        <v>25457747.439999998</v>
      </c>
      <c r="F13" s="296">
        <v>26339692.370000005</v>
      </c>
      <c r="G13" s="297">
        <v>15707108.140000001</v>
      </c>
    </row>
    <row r="14" spans="1:7">
      <c r="A14" s="224" t="s">
        <v>673</v>
      </c>
      <c r="B14" s="299"/>
      <c r="C14" s="299"/>
      <c r="D14" s="299"/>
      <c r="E14" s="296">
        <v>0</v>
      </c>
      <c r="F14" s="296">
        <v>0</v>
      </c>
      <c r="G14" s="308" t="s">
        <v>717</v>
      </c>
    </row>
    <row r="15" spans="1:7">
      <c r="A15" s="224" t="s">
        <v>674</v>
      </c>
      <c r="B15" s="299"/>
      <c r="C15" s="299"/>
      <c r="D15" s="299"/>
      <c r="E15" s="296">
        <v>1866510.24</v>
      </c>
      <c r="F15" s="296">
        <v>1865810.4</v>
      </c>
      <c r="G15" s="297">
        <v>2114196.16</v>
      </c>
    </row>
    <row r="16" spans="1:7">
      <c r="A16" s="224" t="s">
        <v>675</v>
      </c>
      <c r="B16" s="299"/>
      <c r="C16" s="299"/>
      <c r="D16" s="299"/>
      <c r="E16" s="296">
        <v>8133985.0800000001</v>
      </c>
      <c r="F16" s="296">
        <v>0</v>
      </c>
      <c r="G16" s="308" t="s">
        <v>717</v>
      </c>
    </row>
    <row r="17" spans="1:7">
      <c r="A17" s="225"/>
      <c r="B17" s="300"/>
      <c r="C17" s="300"/>
      <c r="D17" s="300"/>
      <c r="E17" s="300"/>
      <c r="F17" s="309"/>
      <c r="G17" s="297"/>
    </row>
    <row r="18" spans="1:7">
      <c r="A18" s="226" t="s">
        <v>718</v>
      </c>
      <c r="B18" s="301">
        <v>0</v>
      </c>
      <c r="C18" s="301">
        <v>0</v>
      </c>
      <c r="D18" s="301">
        <v>0</v>
      </c>
      <c r="E18" s="301">
        <v>116070702.41000001</v>
      </c>
      <c r="F18" s="310">
        <v>234440225.40000001</v>
      </c>
      <c r="G18" s="302">
        <f>SUM(G19:G27)</f>
        <v>214557578.67000002</v>
      </c>
    </row>
    <row r="19" spans="1:7">
      <c r="A19" s="224" t="s">
        <v>667</v>
      </c>
      <c r="B19" s="299"/>
      <c r="C19" s="299"/>
      <c r="D19" s="299"/>
      <c r="E19" s="296">
        <v>32717476.25</v>
      </c>
      <c r="F19" s="296">
        <v>38607739.159999996</v>
      </c>
      <c r="G19" s="297">
        <v>2385232.92</v>
      </c>
    </row>
    <row r="20" spans="1:7">
      <c r="A20" s="224" t="s">
        <v>668</v>
      </c>
      <c r="B20" s="299"/>
      <c r="C20" s="299"/>
      <c r="D20" s="299"/>
      <c r="E20" s="296">
        <v>5754762.1200000001</v>
      </c>
      <c r="F20" s="296">
        <v>7169051.6700000009</v>
      </c>
      <c r="G20" s="297">
        <v>28294274.129999999</v>
      </c>
    </row>
    <row r="21" spans="1:7">
      <c r="A21" s="224" t="s">
        <v>669</v>
      </c>
      <c r="B21" s="299"/>
      <c r="C21" s="299"/>
      <c r="D21" s="299"/>
      <c r="E21" s="296">
        <v>3131924.24</v>
      </c>
      <c r="F21" s="296">
        <v>5347086.1899999995</v>
      </c>
      <c r="G21" s="297">
        <v>8173095.4500000002</v>
      </c>
    </row>
    <row r="22" spans="1:7">
      <c r="A22" s="224" t="s">
        <v>670</v>
      </c>
      <c r="B22" s="299"/>
      <c r="C22" s="299"/>
      <c r="D22" s="299"/>
      <c r="E22" s="296">
        <v>8019258.3300000001</v>
      </c>
      <c r="F22" s="296">
        <v>20457053.77</v>
      </c>
      <c r="G22" s="297">
        <v>12273891.619999999</v>
      </c>
    </row>
    <row r="23" spans="1:7">
      <c r="A23" s="224" t="s">
        <v>671</v>
      </c>
      <c r="B23" s="299"/>
      <c r="C23" s="299"/>
      <c r="D23" s="299"/>
      <c r="E23" s="296">
        <v>4110702.42</v>
      </c>
      <c r="F23" s="296">
        <v>10319946.909999998</v>
      </c>
      <c r="G23" s="297">
        <v>10303521.42</v>
      </c>
    </row>
    <row r="24" spans="1:7">
      <c r="A24" s="224" t="s">
        <v>672</v>
      </c>
      <c r="B24" s="299"/>
      <c r="C24" s="299"/>
      <c r="D24" s="299"/>
      <c r="E24" s="296">
        <v>54440853.100000009</v>
      </c>
      <c r="F24" s="296">
        <v>141281159.62</v>
      </c>
      <c r="G24" s="297">
        <v>143337807.55000001</v>
      </c>
    </row>
    <row r="25" spans="1:7">
      <c r="A25" s="224" t="s">
        <v>673</v>
      </c>
      <c r="B25" s="299"/>
      <c r="C25" s="299"/>
      <c r="D25" s="299"/>
      <c r="E25" s="296">
        <v>0</v>
      </c>
      <c r="F25" s="296">
        <v>0</v>
      </c>
      <c r="G25" s="308" t="s">
        <v>717</v>
      </c>
    </row>
    <row r="26" spans="1:7">
      <c r="A26" s="224" t="s">
        <v>677</v>
      </c>
      <c r="B26" s="299"/>
      <c r="C26" s="299"/>
      <c r="D26" s="299"/>
      <c r="E26" s="296">
        <v>1621366.64</v>
      </c>
      <c r="F26" s="296">
        <v>2089567.68</v>
      </c>
      <c r="G26" s="297">
        <v>3893418.55</v>
      </c>
    </row>
    <row r="27" spans="1:7">
      <c r="A27" s="224" t="s">
        <v>675</v>
      </c>
      <c r="B27" s="299"/>
      <c r="C27" s="299"/>
      <c r="D27" s="299"/>
      <c r="E27" s="296">
        <v>6274359.3100000005</v>
      </c>
      <c r="F27" s="296">
        <v>9168620.4000000004</v>
      </c>
      <c r="G27" s="297">
        <v>5896337.0300000003</v>
      </c>
    </row>
    <row r="28" spans="1:7">
      <c r="A28" s="225"/>
      <c r="B28" s="300"/>
      <c r="C28" s="300"/>
      <c r="D28" s="300"/>
      <c r="E28" s="300"/>
      <c r="F28" s="296"/>
      <c r="G28" s="300"/>
    </row>
    <row r="29" spans="1:7">
      <c r="A29" s="226" t="s">
        <v>719</v>
      </c>
      <c r="B29" s="301">
        <v>0</v>
      </c>
      <c r="C29" s="301">
        <v>0</v>
      </c>
      <c r="D29" s="301">
        <v>0</v>
      </c>
      <c r="E29" s="301">
        <v>371446289.09000003</v>
      </c>
      <c r="F29" s="301">
        <v>503204586.29999995</v>
      </c>
      <c r="G29" s="301">
        <f>+G7+G18</f>
        <v>513396221.29000002</v>
      </c>
    </row>
    <row r="30" spans="1:7">
      <c r="A30" s="227"/>
      <c r="B30" s="311"/>
      <c r="C30" s="311"/>
      <c r="D30" s="311"/>
      <c r="E30" s="311"/>
      <c r="F30" s="311"/>
      <c r="G30" s="311"/>
    </row>
    <row r="31" spans="1:7">
      <c r="A31" s="186"/>
    </row>
    <row r="32" spans="1:7">
      <c r="A32" s="305" t="s">
        <v>711</v>
      </c>
      <c r="B32" s="305"/>
      <c r="C32" s="305"/>
      <c r="D32" s="305"/>
      <c r="E32" s="305"/>
      <c r="F32" s="305"/>
      <c r="G32" s="305"/>
    </row>
    <row r="33" spans="1:7">
      <c r="A33" s="305" t="s">
        <v>712</v>
      </c>
      <c r="B33" s="305"/>
      <c r="C33" s="305"/>
      <c r="D33" s="305"/>
      <c r="E33" s="305"/>
      <c r="F33" s="305"/>
      <c r="G33" s="30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30" sqref="C30"/>
    </sheetView>
  </sheetViews>
  <sheetFormatPr baseColWidth="10" defaultRowHeight="15"/>
  <cols>
    <col min="1" max="1" width="47.28515625" style="217" customWidth="1"/>
    <col min="2" max="6" width="35.85546875" style="217" customWidth="1"/>
    <col min="7" max="16384" width="11.42578125" style="217"/>
  </cols>
  <sheetData>
    <row r="1" spans="1:7" ht="21">
      <c r="A1" s="243" t="s">
        <v>720</v>
      </c>
      <c r="B1" s="243"/>
      <c r="C1" s="243"/>
      <c r="D1" s="243"/>
      <c r="E1" s="243"/>
      <c r="F1" s="243"/>
      <c r="G1" s="188"/>
    </row>
    <row r="2" spans="1:7">
      <c r="A2" s="244" t="s">
        <v>721</v>
      </c>
      <c r="B2" s="245"/>
      <c r="C2" s="245"/>
      <c r="D2" s="245"/>
      <c r="E2" s="245"/>
      <c r="F2" s="246"/>
    </row>
    <row r="3" spans="1:7">
      <c r="A3" s="253" t="s">
        <v>722</v>
      </c>
      <c r="B3" s="254"/>
      <c r="C3" s="254"/>
      <c r="D3" s="254"/>
      <c r="E3" s="254"/>
      <c r="F3" s="255"/>
    </row>
    <row r="4" spans="1:7">
      <c r="A4" s="312"/>
      <c r="B4" s="312" t="s">
        <v>723</v>
      </c>
      <c r="C4" s="312" t="s">
        <v>724</v>
      </c>
      <c r="D4" s="312" t="s">
        <v>725</v>
      </c>
      <c r="E4" s="312" t="s">
        <v>726</v>
      </c>
      <c r="F4" s="312" t="s">
        <v>727</v>
      </c>
    </row>
    <row r="5" spans="1:7">
      <c r="A5" s="313" t="s">
        <v>728</v>
      </c>
      <c r="B5" s="160"/>
      <c r="C5" s="160"/>
      <c r="D5" s="160"/>
      <c r="E5" s="160"/>
      <c r="F5" s="160"/>
    </row>
    <row r="6" spans="1:7" ht="30">
      <c r="A6" s="314" t="s">
        <v>729</v>
      </c>
      <c r="B6" s="167"/>
      <c r="C6" s="167"/>
      <c r="D6" s="167"/>
      <c r="E6" s="167"/>
      <c r="F6" s="167"/>
    </row>
    <row r="7" spans="1:7" ht="30">
      <c r="A7" s="314" t="s">
        <v>730</v>
      </c>
      <c r="B7" s="167"/>
      <c r="C7" s="167"/>
      <c r="D7" s="167"/>
      <c r="E7" s="167"/>
      <c r="F7" s="167"/>
    </row>
    <row r="8" spans="1:7">
      <c r="A8" s="315"/>
      <c r="B8" s="225"/>
      <c r="C8" s="225"/>
      <c r="D8" s="225"/>
      <c r="E8" s="225"/>
      <c r="F8" s="225"/>
    </row>
    <row r="9" spans="1:7">
      <c r="A9" s="313" t="s">
        <v>731</v>
      </c>
      <c r="B9" s="225"/>
      <c r="C9" s="225"/>
      <c r="D9" s="225"/>
      <c r="E9" s="225"/>
      <c r="F9" s="225"/>
    </row>
    <row r="10" spans="1:7">
      <c r="A10" s="314" t="s">
        <v>732</v>
      </c>
      <c r="B10" s="167"/>
      <c r="C10" s="167"/>
      <c r="D10" s="167"/>
      <c r="E10" s="167"/>
      <c r="F10" s="167"/>
    </row>
    <row r="11" spans="1:7">
      <c r="A11" s="316" t="s">
        <v>733</v>
      </c>
      <c r="B11" s="167"/>
      <c r="C11" s="167"/>
      <c r="D11" s="167"/>
      <c r="E11" s="167"/>
      <c r="F11" s="167"/>
    </row>
    <row r="12" spans="1:7">
      <c r="A12" s="316" t="s">
        <v>734</v>
      </c>
      <c r="B12" s="167"/>
      <c r="C12" s="167"/>
      <c r="D12" s="167"/>
      <c r="E12" s="167"/>
      <c r="F12" s="167"/>
    </row>
    <row r="13" spans="1:7">
      <c r="A13" s="316" t="s">
        <v>735</v>
      </c>
      <c r="B13" s="167"/>
      <c r="C13" s="167"/>
      <c r="D13" s="167"/>
      <c r="E13" s="167"/>
      <c r="F13" s="167"/>
    </row>
    <row r="14" spans="1:7">
      <c r="A14" s="314" t="s">
        <v>736</v>
      </c>
      <c r="B14" s="167"/>
      <c r="C14" s="167"/>
      <c r="D14" s="167"/>
      <c r="E14" s="167"/>
      <c r="F14" s="167"/>
    </row>
    <row r="15" spans="1:7">
      <c r="A15" s="316" t="s">
        <v>733</v>
      </c>
      <c r="B15" s="167"/>
      <c r="C15" s="167"/>
      <c r="D15" s="167"/>
      <c r="E15" s="167"/>
      <c r="F15" s="167"/>
    </row>
    <row r="16" spans="1:7">
      <c r="A16" s="316" t="s">
        <v>734</v>
      </c>
      <c r="B16" s="167"/>
      <c r="C16" s="167"/>
      <c r="D16" s="167"/>
      <c r="E16" s="167"/>
      <c r="F16" s="167"/>
    </row>
    <row r="17" spans="1:6">
      <c r="A17" s="316" t="s">
        <v>735</v>
      </c>
      <c r="B17" s="167"/>
      <c r="C17" s="167"/>
      <c r="D17" s="167"/>
      <c r="E17" s="167"/>
      <c r="F17" s="167"/>
    </row>
    <row r="18" spans="1:6">
      <c r="A18" s="314" t="s">
        <v>737</v>
      </c>
      <c r="B18" s="317"/>
      <c r="C18" s="167"/>
      <c r="D18" s="167"/>
      <c r="E18" s="167"/>
      <c r="F18" s="167"/>
    </row>
    <row r="19" spans="1:6" ht="30">
      <c r="A19" s="314" t="s">
        <v>738</v>
      </c>
      <c r="B19" s="167"/>
      <c r="C19" s="167"/>
      <c r="D19" s="167"/>
      <c r="E19" s="167"/>
      <c r="F19" s="167"/>
    </row>
    <row r="20" spans="1:6" ht="30">
      <c r="A20" s="314" t="s">
        <v>739</v>
      </c>
      <c r="B20" s="318"/>
      <c r="C20" s="318"/>
      <c r="D20" s="318"/>
      <c r="E20" s="318"/>
      <c r="F20" s="318"/>
    </row>
    <row r="21" spans="1:6" ht="30">
      <c r="A21" s="314" t="s">
        <v>740</v>
      </c>
      <c r="B21" s="318"/>
      <c r="C21" s="318"/>
      <c r="D21" s="318"/>
      <c r="E21" s="318"/>
      <c r="F21" s="318"/>
    </row>
    <row r="22" spans="1:6" ht="30">
      <c r="A22" s="41" t="s">
        <v>741</v>
      </c>
      <c r="B22" s="318"/>
      <c r="C22" s="318"/>
      <c r="D22" s="318"/>
      <c r="E22" s="318"/>
      <c r="F22" s="318"/>
    </row>
    <row r="23" spans="1:6" ht="30">
      <c r="A23" s="41" t="s">
        <v>742</v>
      </c>
      <c r="B23" s="318"/>
      <c r="C23" s="318"/>
      <c r="D23" s="318"/>
      <c r="E23" s="318"/>
      <c r="F23" s="318"/>
    </row>
    <row r="24" spans="1:6">
      <c r="A24" s="41" t="s">
        <v>743</v>
      </c>
      <c r="B24" s="319"/>
      <c r="C24" s="167"/>
      <c r="D24" s="167"/>
      <c r="E24" s="167"/>
      <c r="F24" s="167"/>
    </row>
    <row r="25" spans="1:6">
      <c r="A25" s="314" t="s">
        <v>744</v>
      </c>
      <c r="B25" s="319"/>
      <c r="C25" s="167"/>
      <c r="D25" s="167"/>
      <c r="E25" s="167"/>
      <c r="F25" s="167"/>
    </row>
    <row r="26" spans="1:6">
      <c r="A26" s="315"/>
      <c r="B26" s="225"/>
      <c r="C26" s="225"/>
      <c r="D26" s="225"/>
      <c r="E26" s="225"/>
      <c r="F26" s="225"/>
    </row>
    <row r="27" spans="1:6">
      <c r="A27" s="313" t="s">
        <v>745</v>
      </c>
      <c r="B27" s="225"/>
      <c r="C27" s="225"/>
      <c r="D27" s="225"/>
      <c r="E27" s="225"/>
      <c r="F27" s="225"/>
    </row>
    <row r="28" spans="1:6">
      <c r="A28" s="314" t="s">
        <v>746</v>
      </c>
      <c r="B28" s="167"/>
      <c r="C28" s="167"/>
      <c r="D28" s="167"/>
      <c r="E28" s="167"/>
      <c r="F28" s="167"/>
    </row>
    <row r="29" spans="1:6">
      <c r="A29" s="315"/>
      <c r="B29" s="225"/>
      <c r="C29" s="225"/>
      <c r="D29" s="225"/>
      <c r="E29" s="225"/>
      <c r="F29" s="225"/>
    </row>
    <row r="30" spans="1:6">
      <c r="A30" s="313" t="s">
        <v>747</v>
      </c>
      <c r="B30" s="225"/>
      <c r="C30" s="225"/>
      <c r="D30" s="225"/>
      <c r="E30" s="225"/>
      <c r="F30" s="225"/>
    </row>
    <row r="31" spans="1:6">
      <c r="A31" s="314" t="s">
        <v>732</v>
      </c>
      <c r="B31" s="167"/>
      <c r="C31" s="167"/>
      <c r="D31" s="167"/>
      <c r="E31" s="167"/>
      <c r="F31" s="167"/>
    </row>
    <row r="32" spans="1:6">
      <c r="A32" s="314" t="s">
        <v>736</v>
      </c>
      <c r="B32" s="167"/>
      <c r="C32" s="167"/>
      <c r="D32" s="167"/>
      <c r="E32" s="167"/>
      <c r="F32" s="167"/>
    </row>
    <row r="33" spans="1:6">
      <c r="A33" s="314" t="s">
        <v>748</v>
      </c>
      <c r="B33" s="167"/>
      <c r="C33" s="167"/>
      <c r="D33" s="167"/>
      <c r="E33" s="167"/>
      <c r="F33" s="167"/>
    </row>
    <row r="34" spans="1:6">
      <c r="A34" s="315"/>
      <c r="B34" s="225"/>
      <c r="C34" s="225"/>
      <c r="D34" s="225"/>
      <c r="E34" s="225"/>
      <c r="F34" s="225"/>
    </row>
    <row r="35" spans="1:6">
      <c r="A35" s="313" t="s">
        <v>749</v>
      </c>
      <c r="B35" s="225"/>
      <c r="C35" s="225"/>
      <c r="D35" s="225"/>
      <c r="E35" s="225"/>
      <c r="F35" s="225"/>
    </row>
    <row r="36" spans="1:6">
      <c r="A36" s="314" t="s">
        <v>750</v>
      </c>
      <c r="B36" s="167"/>
      <c r="C36" s="167"/>
      <c r="D36" s="167"/>
      <c r="E36" s="167"/>
      <c r="F36" s="167"/>
    </row>
    <row r="37" spans="1:6">
      <c r="A37" s="314" t="s">
        <v>751</v>
      </c>
      <c r="B37" s="167"/>
      <c r="C37" s="167"/>
      <c r="D37" s="167"/>
      <c r="E37" s="167"/>
      <c r="F37" s="167"/>
    </row>
    <row r="38" spans="1:6">
      <c r="A38" s="314" t="s">
        <v>752</v>
      </c>
      <c r="B38" s="319"/>
      <c r="C38" s="167"/>
      <c r="D38" s="167"/>
      <c r="E38" s="167"/>
      <c r="F38" s="167"/>
    </row>
    <row r="39" spans="1:6">
      <c r="A39" s="315"/>
      <c r="B39" s="225"/>
      <c r="C39" s="225"/>
      <c r="D39" s="225"/>
      <c r="E39" s="225"/>
      <c r="F39" s="225"/>
    </row>
    <row r="40" spans="1:6">
      <c r="A40" s="313" t="s">
        <v>753</v>
      </c>
      <c r="B40" s="167"/>
      <c r="C40" s="167"/>
      <c r="D40" s="167"/>
      <c r="E40" s="167"/>
      <c r="F40" s="167"/>
    </row>
    <row r="41" spans="1:6">
      <c r="A41" s="315"/>
      <c r="B41" s="225"/>
      <c r="C41" s="225"/>
      <c r="D41" s="225"/>
      <c r="E41" s="225"/>
      <c r="F41" s="225"/>
    </row>
    <row r="42" spans="1:6">
      <c r="A42" s="313" t="s">
        <v>754</v>
      </c>
      <c r="B42" s="225"/>
      <c r="C42" s="225"/>
      <c r="D42" s="225"/>
      <c r="E42" s="225"/>
      <c r="F42" s="225"/>
    </row>
    <row r="43" spans="1:6">
      <c r="A43" s="314" t="s">
        <v>755</v>
      </c>
      <c r="B43" s="167"/>
      <c r="C43" s="167"/>
      <c r="D43" s="167"/>
      <c r="E43" s="167"/>
      <c r="F43" s="167"/>
    </row>
    <row r="44" spans="1:6">
      <c r="A44" s="314" t="s">
        <v>756</v>
      </c>
      <c r="B44" s="167"/>
      <c r="C44" s="167"/>
      <c r="D44" s="167"/>
      <c r="E44" s="167"/>
      <c r="F44" s="167"/>
    </row>
    <row r="45" spans="1:6">
      <c r="A45" s="314" t="s">
        <v>757</v>
      </c>
      <c r="B45" s="167"/>
      <c r="C45" s="167"/>
      <c r="D45" s="167"/>
      <c r="E45" s="167"/>
      <c r="F45" s="167"/>
    </row>
    <row r="46" spans="1:6">
      <c r="A46" s="315"/>
      <c r="B46" s="225"/>
      <c r="C46" s="225"/>
      <c r="D46" s="225"/>
      <c r="E46" s="225"/>
      <c r="F46" s="225"/>
    </row>
    <row r="47" spans="1:6" ht="30">
      <c r="A47" s="313" t="s">
        <v>758</v>
      </c>
      <c r="B47" s="225"/>
      <c r="C47" s="225"/>
      <c r="D47" s="225"/>
      <c r="E47" s="225"/>
      <c r="F47" s="225"/>
    </row>
    <row r="48" spans="1:6">
      <c r="A48" s="41" t="s">
        <v>756</v>
      </c>
      <c r="B48" s="318"/>
      <c r="C48" s="318"/>
      <c r="D48" s="318"/>
      <c r="E48" s="318"/>
      <c r="F48" s="318"/>
    </row>
    <row r="49" spans="1:6">
      <c r="A49" s="41" t="s">
        <v>757</v>
      </c>
      <c r="B49" s="318"/>
      <c r="C49" s="318"/>
      <c r="D49" s="318"/>
      <c r="E49" s="318"/>
      <c r="F49" s="318"/>
    </row>
    <row r="50" spans="1:6">
      <c r="A50" s="315"/>
      <c r="B50" s="225"/>
      <c r="C50" s="225"/>
      <c r="D50" s="225"/>
      <c r="E50" s="225"/>
      <c r="F50" s="225"/>
    </row>
    <row r="51" spans="1:6">
      <c r="A51" s="313" t="s">
        <v>759</v>
      </c>
      <c r="B51" s="225"/>
      <c r="C51" s="225"/>
      <c r="D51" s="225"/>
      <c r="E51" s="225"/>
      <c r="F51" s="225"/>
    </row>
    <row r="52" spans="1:6">
      <c r="A52" s="314" t="s">
        <v>756</v>
      </c>
      <c r="B52" s="167"/>
      <c r="C52" s="167"/>
      <c r="D52" s="167"/>
      <c r="E52" s="167"/>
      <c r="F52" s="167"/>
    </row>
    <row r="53" spans="1:6">
      <c r="A53" s="314" t="s">
        <v>757</v>
      </c>
      <c r="B53" s="167"/>
      <c r="C53" s="167"/>
      <c r="D53" s="167"/>
      <c r="E53" s="167"/>
      <c r="F53" s="167"/>
    </row>
    <row r="54" spans="1:6">
      <c r="A54" s="314" t="s">
        <v>760</v>
      </c>
      <c r="B54" s="167"/>
      <c r="C54" s="167"/>
      <c r="D54" s="167"/>
      <c r="E54" s="167"/>
      <c r="F54" s="167"/>
    </row>
    <row r="55" spans="1:6">
      <c r="A55" s="315"/>
      <c r="B55" s="225"/>
      <c r="C55" s="225"/>
      <c r="D55" s="225"/>
      <c r="E55" s="225"/>
      <c r="F55" s="225"/>
    </row>
    <row r="56" spans="1:6">
      <c r="A56" s="313" t="s">
        <v>761</v>
      </c>
      <c r="B56" s="225"/>
      <c r="C56" s="225"/>
      <c r="D56" s="225"/>
      <c r="E56" s="225"/>
      <c r="F56" s="225"/>
    </row>
    <row r="57" spans="1:6">
      <c r="A57" s="314" t="s">
        <v>756</v>
      </c>
      <c r="B57" s="167"/>
      <c r="C57" s="167"/>
      <c r="D57" s="167"/>
      <c r="E57" s="167"/>
      <c r="F57" s="167"/>
    </row>
    <row r="58" spans="1:6">
      <c r="A58" s="314" t="s">
        <v>757</v>
      </c>
      <c r="B58" s="167"/>
      <c r="C58" s="167"/>
      <c r="D58" s="167"/>
      <c r="E58" s="167"/>
      <c r="F58" s="167"/>
    </row>
    <row r="59" spans="1:6">
      <c r="A59" s="315"/>
      <c r="B59" s="225"/>
      <c r="C59" s="225"/>
      <c r="D59" s="225"/>
      <c r="E59" s="225"/>
      <c r="F59" s="225"/>
    </row>
    <row r="60" spans="1:6">
      <c r="A60" s="313" t="s">
        <v>762</v>
      </c>
      <c r="B60" s="225"/>
      <c r="C60" s="225"/>
      <c r="D60" s="225"/>
      <c r="E60" s="225"/>
      <c r="F60" s="225"/>
    </row>
    <row r="61" spans="1:6">
      <c r="A61" s="314" t="s">
        <v>763</v>
      </c>
      <c r="B61" s="167"/>
      <c r="C61" s="167"/>
      <c r="D61" s="167"/>
      <c r="E61" s="167"/>
      <c r="F61" s="167"/>
    </row>
    <row r="62" spans="1:6">
      <c r="A62" s="314" t="s">
        <v>764</v>
      </c>
      <c r="B62" s="319"/>
      <c r="C62" s="167"/>
      <c r="D62" s="167"/>
      <c r="E62" s="167"/>
      <c r="F62" s="167"/>
    </row>
    <row r="63" spans="1:6">
      <c r="A63" s="315"/>
      <c r="B63" s="225"/>
      <c r="C63" s="225"/>
      <c r="D63" s="225"/>
      <c r="E63" s="225"/>
      <c r="F63" s="225"/>
    </row>
    <row r="64" spans="1:6">
      <c r="A64" s="313" t="s">
        <v>765</v>
      </c>
      <c r="B64" s="225"/>
      <c r="C64" s="225"/>
      <c r="D64" s="225"/>
      <c r="E64" s="225"/>
      <c r="F64" s="225"/>
    </row>
    <row r="65" spans="1:6">
      <c r="A65" s="314" t="s">
        <v>766</v>
      </c>
      <c r="B65" s="167"/>
      <c r="C65" s="167"/>
      <c r="D65" s="167"/>
      <c r="E65" s="167"/>
      <c r="F65" s="167"/>
    </row>
    <row r="66" spans="1:6">
      <c r="A66" s="314" t="s">
        <v>767</v>
      </c>
      <c r="B66" s="167"/>
      <c r="C66" s="167"/>
      <c r="D66" s="167"/>
      <c r="E66" s="167"/>
      <c r="F66" s="167"/>
    </row>
    <row r="67" spans="1:6">
      <c r="A67" s="320"/>
      <c r="B67" s="42"/>
      <c r="C67" s="42"/>
      <c r="D67" s="42"/>
      <c r="E67" s="42"/>
      <c r="F67" s="4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D17" sqref="D17"/>
    </sheetView>
  </sheetViews>
  <sheetFormatPr baseColWidth="10" defaultRowHeight="15"/>
  <cols>
    <col min="1" max="1" width="56.85546875" bestFit="1" customWidth="1"/>
    <col min="2" max="8" width="16.28515625" customWidth="1"/>
  </cols>
  <sheetData>
    <row r="1" spans="1:9" ht="26.25">
      <c r="A1" s="257" t="s">
        <v>465</v>
      </c>
      <c r="B1" s="257"/>
      <c r="C1" s="257"/>
      <c r="D1" s="257"/>
      <c r="E1" s="257"/>
      <c r="F1" s="257"/>
      <c r="G1" s="257"/>
      <c r="H1" s="257"/>
      <c r="I1" s="142"/>
    </row>
    <row r="2" spans="1:9">
      <c r="A2" s="244" t="s">
        <v>342</v>
      </c>
      <c r="B2" s="245"/>
      <c r="C2" s="245"/>
      <c r="D2" s="245"/>
      <c r="E2" s="245"/>
      <c r="F2" s="245"/>
      <c r="G2" s="245"/>
      <c r="H2" s="246"/>
      <c r="I2" s="129"/>
    </row>
    <row r="3" spans="1:9">
      <c r="A3" s="247" t="s">
        <v>466</v>
      </c>
      <c r="B3" s="248"/>
      <c r="C3" s="248"/>
      <c r="D3" s="248"/>
      <c r="E3" s="248"/>
      <c r="F3" s="248"/>
      <c r="G3" s="248"/>
      <c r="H3" s="249"/>
      <c r="I3" s="129"/>
    </row>
    <row r="4" spans="1:9">
      <c r="A4" s="250" t="s">
        <v>467</v>
      </c>
      <c r="B4" s="251"/>
      <c r="C4" s="251"/>
      <c r="D4" s="251"/>
      <c r="E4" s="251"/>
      <c r="F4" s="251"/>
      <c r="G4" s="251"/>
      <c r="H4" s="252"/>
      <c r="I4" s="129"/>
    </row>
    <row r="5" spans="1:9">
      <c r="A5" s="253" t="s">
        <v>3</v>
      </c>
      <c r="B5" s="254"/>
      <c r="C5" s="254"/>
      <c r="D5" s="254"/>
      <c r="E5" s="254"/>
      <c r="F5" s="254"/>
      <c r="G5" s="254"/>
      <c r="H5" s="255"/>
      <c r="I5" s="129"/>
    </row>
    <row r="6" spans="1:9" ht="90">
      <c r="A6" s="143" t="s">
        <v>468</v>
      </c>
      <c r="B6" s="144" t="s">
        <v>469</v>
      </c>
      <c r="C6" s="143" t="s">
        <v>470</v>
      </c>
      <c r="D6" s="143" t="s">
        <v>471</v>
      </c>
      <c r="E6" s="143" t="s">
        <v>472</v>
      </c>
      <c r="F6" s="143" t="s">
        <v>473</v>
      </c>
      <c r="G6" s="143" t="s">
        <v>474</v>
      </c>
      <c r="H6" s="136" t="s">
        <v>475</v>
      </c>
      <c r="I6" s="130"/>
    </row>
    <row r="7" spans="1:9">
      <c r="A7" s="133"/>
      <c r="B7" s="133"/>
      <c r="C7" s="133"/>
      <c r="D7" s="133"/>
      <c r="E7" s="133"/>
      <c r="F7" s="133"/>
      <c r="G7" s="133"/>
      <c r="H7" s="133"/>
      <c r="I7" s="130"/>
    </row>
    <row r="8" spans="1:9">
      <c r="A8" s="145" t="s">
        <v>476</v>
      </c>
      <c r="B8" s="150">
        <v>25070107.010000002</v>
      </c>
      <c r="C8" s="150">
        <v>21887839.010000002</v>
      </c>
      <c r="D8" s="150">
        <v>1591134</v>
      </c>
      <c r="E8" s="150">
        <v>0</v>
      </c>
      <c r="F8" s="150">
        <v>45366812.020000003</v>
      </c>
      <c r="G8" s="150">
        <v>0</v>
      </c>
      <c r="H8" s="150">
        <v>0</v>
      </c>
      <c r="I8" s="129"/>
    </row>
    <row r="9" spans="1:9">
      <c r="A9" s="146" t="s">
        <v>477</v>
      </c>
      <c r="B9" s="151">
        <v>0</v>
      </c>
      <c r="C9" s="151">
        <v>0</v>
      </c>
      <c r="D9" s="151">
        <v>1591134</v>
      </c>
      <c r="E9" s="151">
        <v>0</v>
      </c>
      <c r="F9" s="151">
        <v>-1591134</v>
      </c>
      <c r="G9" s="151">
        <v>0</v>
      </c>
      <c r="H9" s="151">
        <v>0</v>
      </c>
      <c r="I9" s="129"/>
    </row>
    <row r="10" spans="1:9">
      <c r="A10" s="147" t="s">
        <v>478</v>
      </c>
      <c r="B10" s="151"/>
      <c r="C10" s="151"/>
      <c r="D10" s="157">
        <v>1591134</v>
      </c>
      <c r="E10" s="151"/>
      <c r="F10" s="157">
        <v>-1087796.49</v>
      </c>
      <c r="G10" s="151"/>
      <c r="H10" s="151"/>
      <c r="I10" s="129"/>
    </row>
    <row r="11" spans="1:9">
      <c r="A11" s="147" t="s">
        <v>479</v>
      </c>
      <c r="B11" s="151"/>
      <c r="C11" s="151"/>
      <c r="D11" s="151"/>
      <c r="E11" s="151"/>
      <c r="F11" s="151">
        <v>0</v>
      </c>
      <c r="G11" s="151"/>
      <c r="H11" s="151"/>
      <c r="I11" s="129"/>
    </row>
    <row r="12" spans="1:9">
      <c r="A12" s="147" t="s">
        <v>480</v>
      </c>
      <c r="B12" s="151"/>
      <c r="C12" s="151"/>
      <c r="D12" s="151"/>
      <c r="E12" s="151"/>
      <c r="F12" s="151">
        <v>0</v>
      </c>
      <c r="G12" s="151"/>
      <c r="H12" s="151"/>
      <c r="I12" s="129"/>
    </row>
    <row r="13" spans="1:9">
      <c r="A13" s="146" t="s">
        <v>481</v>
      </c>
      <c r="B13" s="151">
        <v>25070107.010000002</v>
      </c>
      <c r="C13" s="151">
        <v>21887839.010000002</v>
      </c>
      <c r="D13" s="151">
        <v>0</v>
      </c>
      <c r="E13" s="151">
        <v>0</v>
      </c>
      <c r="F13" s="151">
        <v>46957946.020000003</v>
      </c>
      <c r="G13" s="151">
        <v>0</v>
      </c>
      <c r="H13" s="151">
        <v>0</v>
      </c>
      <c r="I13" s="129"/>
    </row>
    <row r="14" spans="1:9">
      <c r="A14" s="147" t="s">
        <v>482</v>
      </c>
      <c r="B14" s="157">
        <v>25070107.010000002</v>
      </c>
      <c r="C14" s="157">
        <v>21887839.010000002</v>
      </c>
      <c r="D14" s="151"/>
      <c r="E14" s="151"/>
      <c r="F14" s="151">
        <v>46957946.020000003</v>
      </c>
      <c r="G14" s="151"/>
      <c r="H14" s="151"/>
      <c r="I14" s="129"/>
    </row>
    <row r="15" spans="1:9">
      <c r="A15" s="147" t="s">
        <v>483</v>
      </c>
      <c r="B15" s="157">
        <v>0</v>
      </c>
      <c r="C15" s="157">
        <v>0</v>
      </c>
      <c r="D15" s="151"/>
      <c r="E15" s="151"/>
      <c r="F15" s="151">
        <v>0</v>
      </c>
      <c r="G15" s="151"/>
      <c r="H15" s="151"/>
      <c r="I15" s="129"/>
    </row>
    <row r="16" spans="1:9">
      <c r="A16" s="147" t="s">
        <v>484</v>
      </c>
      <c r="B16" s="157">
        <v>0</v>
      </c>
      <c r="C16" s="157">
        <v>0</v>
      </c>
      <c r="D16" s="151"/>
      <c r="E16" s="151"/>
      <c r="F16" s="151">
        <v>0</v>
      </c>
      <c r="G16" s="151"/>
      <c r="H16" s="151"/>
      <c r="I16" s="129"/>
    </row>
    <row r="17" spans="1:8">
      <c r="A17" s="137"/>
      <c r="B17" s="152"/>
      <c r="C17" s="152"/>
      <c r="D17" s="152"/>
      <c r="E17" s="152"/>
      <c r="F17" s="152"/>
      <c r="G17" s="152"/>
      <c r="H17" s="152"/>
    </row>
    <row r="18" spans="1:8">
      <c r="A18" s="145" t="s">
        <v>485</v>
      </c>
      <c r="B18" s="150"/>
      <c r="C18" s="153"/>
      <c r="D18" s="153"/>
      <c r="E18" s="153"/>
      <c r="F18" s="150">
        <v>0</v>
      </c>
      <c r="G18" s="153"/>
      <c r="H18" s="153"/>
    </row>
    <row r="19" spans="1:8">
      <c r="A19" s="141"/>
      <c r="B19" s="154"/>
      <c r="C19" s="154"/>
      <c r="D19" s="154"/>
      <c r="E19" s="154"/>
      <c r="F19" s="154"/>
      <c r="G19" s="154"/>
      <c r="H19" s="154"/>
    </row>
    <row r="20" spans="1:8">
      <c r="A20" s="145" t="s">
        <v>486</v>
      </c>
      <c r="B20" s="150">
        <v>25070107.010000002</v>
      </c>
      <c r="C20" s="150">
        <v>21887839.010000002</v>
      </c>
      <c r="D20" s="150">
        <v>1591134</v>
      </c>
      <c r="E20" s="150">
        <v>0</v>
      </c>
      <c r="F20" s="150">
        <v>45366812.020000003</v>
      </c>
      <c r="G20" s="150">
        <v>0</v>
      </c>
      <c r="H20" s="150">
        <v>0</v>
      </c>
    </row>
    <row r="21" spans="1:8">
      <c r="A21" s="137"/>
      <c r="B21" s="155"/>
      <c r="C21" s="155"/>
      <c r="D21" s="155"/>
      <c r="E21" s="155"/>
      <c r="F21" s="155"/>
      <c r="G21" s="155"/>
      <c r="H21" s="155"/>
    </row>
    <row r="22" spans="1:8" ht="17.25">
      <c r="A22" s="145" t="s">
        <v>487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</row>
    <row r="23" spans="1:8">
      <c r="A23" s="148" t="s">
        <v>488</v>
      </c>
      <c r="B23" s="151"/>
      <c r="C23" s="151"/>
      <c r="D23" s="151"/>
      <c r="E23" s="151"/>
      <c r="F23" s="151">
        <v>0</v>
      </c>
      <c r="G23" s="151"/>
      <c r="H23" s="151"/>
    </row>
    <row r="24" spans="1:8">
      <c r="A24" s="148" t="s">
        <v>489</v>
      </c>
      <c r="B24" s="151"/>
      <c r="C24" s="151"/>
      <c r="D24" s="151"/>
      <c r="E24" s="151"/>
      <c r="F24" s="151">
        <v>0</v>
      </c>
      <c r="G24" s="151"/>
      <c r="H24" s="151"/>
    </row>
    <row r="25" spans="1:8">
      <c r="A25" s="148" t="s">
        <v>490</v>
      </c>
      <c r="B25" s="151"/>
      <c r="C25" s="151"/>
      <c r="D25" s="151"/>
      <c r="E25" s="151"/>
      <c r="F25" s="151">
        <v>0</v>
      </c>
      <c r="G25" s="151"/>
      <c r="H25" s="151"/>
    </row>
    <row r="26" spans="1:8">
      <c r="A26" s="140" t="s">
        <v>101</v>
      </c>
      <c r="B26" s="155"/>
      <c r="C26" s="155"/>
      <c r="D26" s="155"/>
      <c r="E26" s="155"/>
      <c r="F26" s="155"/>
      <c r="G26" s="155"/>
      <c r="H26" s="155"/>
    </row>
    <row r="27" spans="1:8" ht="17.25">
      <c r="A27" s="145" t="s">
        <v>491</v>
      </c>
      <c r="B27" s="150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</row>
    <row r="28" spans="1:8">
      <c r="A28" s="148" t="s">
        <v>492</v>
      </c>
      <c r="B28" s="151"/>
      <c r="C28" s="151"/>
      <c r="D28" s="151"/>
      <c r="E28" s="151"/>
      <c r="F28" s="151">
        <v>0</v>
      </c>
      <c r="G28" s="151"/>
      <c r="H28" s="151"/>
    </row>
    <row r="29" spans="1:8">
      <c r="A29" s="148" t="s">
        <v>493</v>
      </c>
      <c r="B29" s="151"/>
      <c r="C29" s="151"/>
      <c r="D29" s="151"/>
      <c r="E29" s="151"/>
      <c r="F29" s="151">
        <v>0</v>
      </c>
      <c r="G29" s="151"/>
      <c r="H29" s="151"/>
    </row>
    <row r="30" spans="1:8">
      <c r="A30" s="148" t="s">
        <v>494</v>
      </c>
      <c r="B30" s="151"/>
      <c r="C30" s="151"/>
      <c r="D30" s="151"/>
      <c r="E30" s="151"/>
      <c r="F30" s="151">
        <v>0</v>
      </c>
      <c r="G30" s="151"/>
      <c r="H30" s="151"/>
    </row>
    <row r="31" spans="1:8">
      <c r="A31" s="149" t="s">
        <v>101</v>
      </c>
      <c r="B31" s="156"/>
      <c r="C31" s="156"/>
      <c r="D31" s="156"/>
      <c r="E31" s="156"/>
      <c r="F31" s="156"/>
      <c r="G31" s="156"/>
      <c r="H31" s="156"/>
    </row>
    <row r="32" spans="1:8">
      <c r="A32" s="142"/>
      <c r="B32" s="129"/>
      <c r="C32" s="129"/>
      <c r="D32" s="129"/>
      <c r="E32" s="129"/>
      <c r="F32" s="129"/>
      <c r="G32" s="129"/>
      <c r="H32" s="129"/>
    </row>
    <row r="33" spans="1:8">
      <c r="A33" s="256" t="s">
        <v>495</v>
      </c>
      <c r="B33" s="256"/>
      <c r="C33" s="256"/>
      <c r="D33" s="256"/>
      <c r="E33" s="256"/>
      <c r="F33" s="256"/>
      <c r="G33" s="256"/>
      <c r="H33" s="256"/>
    </row>
    <row r="34" spans="1:8">
      <c r="A34" s="256"/>
      <c r="B34" s="256"/>
      <c r="C34" s="256"/>
      <c r="D34" s="256"/>
      <c r="E34" s="256"/>
      <c r="F34" s="256"/>
      <c r="G34" s="256"/>
      <c r="H34" s="256"/>
    </row>
    <row r="35" spans="1:8">
      <c r="A35" s="256"/>
      <c r="B35" s="256"/>
      <c r="C35" s="256"/>
      <c r="D35" s="256"/>
      <c r="E35" s="256"/>
      <c r="F35" s="256"/>
      <c r="G35" s="256"/>
      <c r="H35" s="256"/>
    </row>
    <row r="36" spans="1:8">
      <c r="A36" s="256"/>
      <c r="B36" s="256"/>
      <c r="C36" s="256"/>
      <c r="D36" s="256"/>
      <c r="E36" s="256"/>
      <c r="F36" s="256"/>
      <c r="G36" s="256"/>
      <c r="H36" s="256"/>
    </row>
    <row r="37" spans="1:8">
      <c r="A37" s="256"/>
      <c r="B37" s="256"/>
      <c r="C37" s="256"/>
      <c r="D37" s="256"/>
      <c r="E37" s="256"/>
      <c r="F37" s="256"/>
      <c r="G37" s="256"/>
      <c r="H37" s="256"/>
    </row>
    <row r="38" spans="1:8">
      <c r="A38" s="142"/>
      <c r="B38" s="129"/>
      <c r="C38" s="129"/>
      <c r="D38" s="129"/>
      <c r="E38" s="129"/>
      <c r="F38" s="129"/>
      <c r="G38" s="129"/>
      <c r="H38" s="129"/>
    </row>
    <row r="39" spans="1:8" ht="45">
      <c r="A39" s="143" t="s">
        <v>496</v>
      </c>
      <c r="B39" s="143" t="s">
        <v>497</v>
      </c>
      <c r="C39" s="143" t="s">
        <v>498</v>
      </c>
      <c r="D39" s="143" t="s">
        <v>499</v>
      </c>
      <c r="E39" s="143" t="s">
        <v>500</v>
      </c>
      <c r="F39" s="136" t="s">
        <v>501</v>
      </c>
      <c r="G39" s="129"/>
      <c r="H39" s="129"/>
    </row>
    <row r="40" spans="1:8">
      <c r="A40" s="141"/>
      <c r="B40" s="131"/>
      <c r="C40" s="131"/>
      <c r="D40" s="131"/>
      <c r="E40" s="131"/>
      <c r="F40" s="131"/>
      <c r="G40" s="129"/>
      <c r="H40" s="129"/>
    </row>
    <row r="41" spans="1:8">
      <c r="A41" s="145" t="s">
        <v>502</v>
      </c>
      <c r="B41" s="139">
        <v>0</v>
      </c>
      <c r="C41" s="139">
        <v>0</v>
      </c>
      <c r="D41" s="139">
        <v>0</v>
      </c>
      <c r="E41" s="139">
        <v>0</v>
      </c>
      <c r="F41" s="139">
        <v>0</v>
      </c>
      <c r="G41" s="129"/>
      <c r="H41" s="129"/>
    </row>
    <row r="42" spans="1:8">
      <c r="A42" s="148" t="s">
        <v>503</v>
      </c>
      <c r="B42" s="138"/>
      <c r="C42" s="138"/>
      <c r="D42" s="138"/>
      <c r="E42" s="138"/>
      <c r="F42" s="138"/>
      <c r="G42" s="135"/>
      <c r="H42" s="135"/>
    </row>
    <row r="43" spans="1:8">
      <c r="A43" s="148" t="s">
        <v>504</v>
      </c>
      <c r="B43" s="138"/>
      <c r="C43" s="138"/>
      <c r="D43" s="138"/>
      <c r="E43" s="138"/>
      <c r="F43" s="138"/>
      <c r="G43" s="135"/>
      <c r="H43" s="135"/>
    </row>
    <row r="44" spans="1:8">
      <c r="A44" s="148" t="s">
        <v>505</v>
      </c>
      <c r="B44" s="138"/>
      <c r="C44" s="138"/>
      <c r="D44" s="138"/>
      <c r="E44" s="138"/>
      <c r="F44" s="138"/>
      <c r="G44" s="135"/>
      <c r="H44" s="135"/>
    </row>
    <row r="45" spans="1:8">
      <c r="A45" s="134" t="s">
        <v>101</v>
      </c>
      <c r="B45" s="132"/>
      <c r="C45" s="132"/>
      <c r="D45" s="132"/>
      <c r="E45" s="132"/>
      <c r="F45" s="132"/>
      <c r="G45" s="129"/>
      <c r="H45" s="129"/>
    </row>
    <row r="46" spans="1:8">
      <c r="A46" s="129"/>
      <c r="B46" s="129"/>
      <c r="C46" s="129"/>
      <c r="D46" s="129"/>
      <c r="E46" s="129"/>
      <c r="F46" s="129"/>
      <c r="G46" s="129"/>
      <c r="H46" s="129"/>
    </row>
    <row r="47" spans="1:8">
      <c r="A47" s="129"/>
      <c r="B47" s="129"/>
      <c r="C47" s="129"/>
      <c r="D47" s="129"/>
      <c r="E47" s="129"/>
      <c r="F47" s="129"/>
      <c r="G47" s="129"/>
      <c r="H47" s="129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17" sqref="O17"/>
    </sheetView>
  </sheetViews>
  <sheetFormatPr baseColWidth="10" defaultRowHeight="15"/>
  <cols>
    <col min="1" max="1" width="60.140625" bestFit="1" customWidth="1"/>
    <col min="2" max="11" width="14.42578125" customWidth="1"/>
  </cols>
  <sheetData>
    <row r="1" spans="1:12" ht="21">
      <c r="A1" s="243" t="s">
        <v>506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168"/>
    </row>
    <row r="2" spans="1:12">
      <c r="A2" s="244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158"/>
    </row>
    <row r="3" spans="1:12">
      <c r="A3" s="247" t="s">
        <v>507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158"/>
    </row>
    <row r="4" spans="1:12">
      <c r="A4" s="250" t="s">
        <v>343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  <c r="L4" s="158"/>
    </row>
    <row r="5" spans="1:12">
      <c r="A5" s="247" t="s">
        <v>3</v>
      </c>
      <c r="B5" s="248"/>
      <c r="C5" s="248"/>
      <c r="D5" s="248"/>
      <c r="E5" s="248"/>
      <c r="F5" s="248"/>
      <c r="G5" s="248"/>
      <c r="H5" s="248"/>
      <c r="I5" s="248"/>
      <c r="J5" s="248"/>
      <c r="K5" s="249"/>
      <c r="L5" s="158"/>
    </row>
    <row r="6" spans="1:12" ht="135">
      <c r="A6" s="164" t="s">
        <v>508</v>
      </c>
      <c r="B6" s="164" t="s">
        <v>509</v>
      </c>
      <c r="C6" s="164" t="s">
        <v>510</v>
      </c>
      <c r="D6" s="164" t="s">
        <v>511</v>
      </c>
      <c r="E6" s="164" t="s">
        <v>512</v>
      </c>
      <c r="F6" s="164" t="s">
        <v>513</v>
      </c>
      <c r="G6" s="164" t="s">
        <v>514</v>
      </c>
      <c r="H6" s="164" t="s">
        <v>515</v>
      </c>
      <c r="I6" s="174" t="s">
        <v>516</v>
      </c>
      <c r="J6" s="174" t="s">
        <v>517</v>
      </c>
      <c r="K6" s="174" t="s">
        <v>518</v>
      </c>
      <c r="L6" s="158"/>
    </row>
    <row r="7" spans="1:12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58"/>
    </row>
    <row r="8" spans="1:12">
      <c r="A8" s="163" t="s">
        <v>519</v>
      </c>
      <c r="B8" s="173"/>
      <c r="C8" s="173"/>
      <c r="D8" s="173"/>
      <c r="E8" s="175">
        <v>0</v>
      </c>
      <c r="F8" s="173"/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58"/>
    </row>
    <row r="9" spans="1:12">
      <c r="A9" s="171" t="s">
        <v>520</v>
      </c>
      <c r="B9" s="169"/>
      <c r="C9" s="169"/>
      <c r="D9" s="169"/>
      <c r="E9" s="176"/>
      <c r="F9" s="167"/>
      <c r="G9" s="176"/>
      <c r="H9" s="176"/>
      <c r="I9" s="176"/>
      <c r="J9" s="176"/>
      <c r="K9" s="176">
        <v>0</v>
      </c>
      <c r="L9" s="162"/>
    </row>
    <row r="10" spans="1:12">
      <c r="A10" s="171" t="s">
        <v>521</v>
      </c>
      <c r="B10" s="169"/>
      <c r="C10" s="169"/>
      <c r="D10" s="169"/>
      <c r="E10" s="176"/>
      <c r="F10" s="167"/>
      <c r="G10" s="176"/>
      <c r="H10" s="176"/>
      <c r="I10" s="176"/>
      <c r="J10" s="176"/>
      <c r="K10" s="176">
        <v>0</v>
      </c>
      <c r="L10" s="162"/>
    </row>
    <row r="11" spans="1:12">
      <c r="A11" s="171" t="s">
        <v>522</v>
      </c>
      <c r="B11" s="169"/>
      <c r="C11" s="169"/>
      <c r="D11" s="169"/>
      <c r="E11" s="176"/>
      <c r="F11" s="167"/>
      <c r="G11" s="176"/>
      <c r="H11" s="176"/>
      <c r="I11" s="176"/>
      <c r="J11" s="176"/>
      <c r="K11" s="176">
        <v>0</v>
      </c>
      <c r="L11" s="162"/>
    </row>
    <row r="12" spans="1:12">
      <c r="A12" s="171" t="s">
        <v>523</v>
      </c>
      <c r="B12" s="169"/>
      <c r="C12" s="169"/>
      <c r="D12" s="169"/>
      <c r="E12" s="176"/>
      <c r="F12" s="167"/>
      <c r="G12" s="176"/>
      <c r="H12" s="176"/>
      <c r="I12" s="176"/>
      <c r="J12" s="176"/>
      <c r="K12" s="176">
        <v>0</v>
      </c>
      <c r="L12" s="162"/>
    </row>
    <row r="13" spans="1:12">
      <c r="A13" s="172" t="s">
        <v>101</v>
      </c>
      <c r="B13" s="170"/>
      <c r="C13" s="170"/>
      <c r="D13" s="170"/>
      <c r="E13" s="177"/>
      <c r="F13" s="165"/>
      <c r="G13" s="177"/>
      <c r="H13" s="177"/>
      <c r="I13" s="177"/>
      <c r="J13" s="177"/>
      <c r="K13" s="177"/>
      <c r="L13" s="158"/>
    </row>
    <row r="14" spans="1:12">
      <c r="A14" s="163" t="s">
        <v>524</v>
      </c>
      <c r="B14" s="173"/>
      <c r="C14" s="173"/>
      <c r="D14" s="173"/>
      <c r="E14" s="175">
        <v>0</v>
      </c>
      <c r="F14" s="173"/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58"/>
    </row>
    <row r="15" spans="1:12">
      <c r="A15" s="171" t="s">
        <v>525</v>
      </c>
      <c r="B15" s="169"/>
      <c r="C15" s="169"/>
      <c r="D15" s="169"/>
      <c r="E15" s="176"/>
      <c r="F15" s="167"/>
      <c r="G15" s="176"/>
      <c r="H15" s="176"/>
      <c r="I15" s="176"/>
      <c r="J15" s="176"/>
      <c r="K15" s="176">
        <v>0</v>
      </c>
      <c r="L15" s="162"/>
    </row>
    <row r="16" spans="1:12">
      <c r="A16" s="171" t="s">
        <v>526</v>
      </c>
      <c r="B16" s="169"/>
      <c r="C16" s="169"/>
      <c r="D16" s="169"/>
      <c r="E16" s="176"/>
      <c r="F16" s="167"/>
      <c r="G16" s="176"/>
      <c r="H16" s="176"/>
      <c r="I16" s="176"/>
      <c r="J16" s="176"/>
      <c r="K16" s="176">
        <v>0</v>
      </c>
      <c r="L16" s="162"/>
    </row>
    <row r="17" spans="1:11">
      <c r="A17" s="171" t="s">
        <v>527</v>
      </c>
      <c r="B17" s="169"/>
      <c r="C17" s="169"/>
      <c r="D17" s="169"/>
      <c r="E17" s="176"/>
      <c r="F17" s="167"/>
      <c r="G17" s="176"/>
      <c r="H17" s="176"/>
      <c r="I17" s="176"/>
      <c r="J17" s="176"/>
      <c r="K17" s="176">
        <v>0</v>
      </c>
    </row>
    <row r="18" spans="1:11">
      <c r="A18" s="171" t="s">
        <v>528</v>
      </c>
      <c r="B18" s="169"/>
      <c r="C18" s="169"/>
      <c r="D18" s="169"/>
      <c r="E18" s="176"/>
      <c r="F18" s="167"/>
      <c r="G18" s="176"/>
      <c r="H18" s="176"/>
      <c r="I18" s="176"/>
      <c r="J18" s="176"/>
      <c r="K18" s="176">
        <v>0</v>
      </c>
    </row>
    <row r="19" spans="1:11">
      <c r="A19" s="172" t="s">
        <v>101</v>
      </c>
      <c r="B19" s="170"/>
      <c r="C19" s="170"/>
      <c r="D19" s="170"/>
      <c r="E19" s="177"/>
      <c r="F19" s="165"/>
      <c r="G19" s="177"/>
      <c r="H19" s="177"/>
      <c r="I19" s="177"/>
      <c r="J19" s="177"/>
      <c r="K19" s="177"/>
    </row>
    <row r="20" spans="1:11">
      <c r="A20" s="163" t="s">
        <v>529</v>
      </c>
      <c r="B20" s="173"/>
      <c r="C20" s="173"/>
      <c r="D20" s="173"/>
      <c r="E20" s="175">
        <v>0</v>
      </c>
      <c r="F20" s="173"/>
      <c r="G20" s="175">
        <v>0</v>
      </c>
      <c r="H20" s="175">
        <v>0</v>
      </c>
      <c r="I20" s="175">
        <v>0</v>
      </c>
      <c r="J20" s="175">
        <v>0</v>
      </c>
      <c r="K20" s="175">
        <v>0</v>
      </c>
    </row>
    <row r="21" spans="1:11">
      <c r="A21" s="166"/>
      <c r="B21" s="161"/>
      <c r="C21" s="161"/>
      <c r="D21" s="161"/>
      <c r="E21" s="161"/>
      <c r="F21" s="161"/>
      <c r="G21" s="178"/>
      <c r="H21" s="178"/>
      <c r="I21" s="178"/>
      <c r="J21" s="178"/>
      <c r="K21" s="178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18" sqref="B18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243" t="s">
        <v>530</v>
      </c>
      <c r="B1" s="243"/>
      <c r="C1" s="243"/>
      <c r="D1" s="243"/>
      <c r="E1" s="188"/>
      <c r="F1" s="188"/>
      <c r="G1" s="188"/>
      <c r="H1" s="188"/>
      <c r="I1" s="188"/>
      <c r="J1" s="188"/>
      <c r="K1" s="188"/>
    </row>
    <row r="2" spans="1:11">
      <c r="A2" s="244" t="s">
        <v>342</v>
      </c>
      <c r="B2" s="245"/>
      <c r="C2" s="245"/>
      <c r="D2" s="246"/>
      <c r="E2" s="179"/>
      <c r="F2" s="179"/>
      <c r="G2" s="179"/>
      <c r="H2" s="179"/>
      <c r="I2" s="179"/>
      <c r="J2" s="179"/>
      <c r="K2" s="179"/>
    </row>
    <row r="3" spans="1:11">
      <c r="A3" s="247" t="s">
        <v>531</v>
      </c>
      <c r="B3" s="248"/>
      <c r="C3" s="248"/>
      <c r="D3" s="249"/>
      <c r="E3" s="179"/>
      <c r="F3" s="179"/>
      <c r="G3" s="179"/>
      <c r="H3" s="179"/>
      <c r="I3" s="179"/>
      <c r="J3" s="179"/>
      <c r="K3" s="179"/>
    </row>
    <row r="4" spans="1:11">
      <c r="A4" s="250" t="s">
        <v>343</v>
      </c>
      <c r="B4" s="251"/>
      <c r="C4" s="251"/>
      <c r="D4" s="252"/>
      <c r="E4" s="179"/>
      <c r="F4" s="179"/>
      <c r="G4" s="179"/>
      <c r="H4" s="179"/>
      <c r="I4" s="179"/>
      <c r="J4" s="179"/>
      <c r="K4" s="179"/>
    </row>
    <row r="5" spans="1:11">
      <c r="A5" s="253" t="s">
        <v>3</v>
      </c>
      <c r="B5" s="254"/>
      <c r="C5" s="254"/>
      <c r="D5" s="255"/>
      <c r="E5" s="179"/>
      <c r="F5" s="179"/>
      <c r="G5" s="179"/>
      <c r="H5" s="179"/>
      <c r="I5" s="179"/>
      <c r="J5" s="179"/>
      <c r="K5" s="179"/>
    </row>
    <row r="6" spans="1:1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30">
      <c r="A7" s="189" t="s">
        <v>4</v>
      </c>
      <c r="B7" s="180" t="s">
        <v>532</v>
      </c>
      <c r="C7" s="180" t="s">
        <v>10</v>
      </c>
      <c r="D7" s="180" t="s">
        <v>533</v>
      </c>
      <c r="E7" s="179"/>
      <c r="F7" s="179"/>
      <c r="G7" s="179"/>
      <c r="H7" s="179"/>
      <c r="I7" s="179"/>
      <c r="J7" s="179"/>
      <c r="K7" s="179"/>
    </row>
    <row r="8" spans="1:11">
      <c r="A8" s="183" t="s">
        <v>534</v>
      </c>
      <c r="B8" s="198">
        <v>409599739.13</v>
      </c>
      <c r="C8" s="198">
        <v>258242741.86000001</v>
      </c>
      <c r="D8" s="198">
        <v>254845741.20999998</v>
      </c>
      <c r="E8" s="179"/>
      <c r="F8" s="179"/>
      <c r="G8" s="179"/>
      <c r="H8" s="179"/>
      <c r="I8" s="179"/>
      <c r="J8" s="179"/>
      <c r="K8" s="179"/>
    </row>
    <row r="9" spans="1:11">
      <c r="A9" s="181" t="s">
        <v>535</v>
      </c>
      <c r="B9" s="213">
        <v>293658079.52999997</v>
      </c>
      <c r="C9" s="213">
        <v>187782598.09999999</v>
      </c>
      <c r="D9" s="213">
        <v>184385597.44999999</v>
      </c>
      <c r="E9" s="179"/>
      <c r="F9" s="179"/>
      <c r="G9" s="179"/>
      <c r="H9" s="179"/>
      <c r="I9" s="179"/>
      <c r="J9" s="179"/>
      <c r="K9" s="179"/>
    </row>
    <row r="10" spans="1:11">
      <c r="A10" s="181" t="s">
        <v>536</v>
      </c>
      <c r="B10" s="213">
        <v>115941659.59999999</v>
      </c>
      <c r="C10" s="213">
        <v>70460143.760000005</v>
      </c>
      <c r="D10" s="213">
        <v>70460143.760000005</v>
      </c>
      <c r="E10" s="179"/>
      <c r="F10" s="179"/>
      <c r="G10" s="179"/>
      <c r="H10" s="179"/>
      <c r="I10" s="179"/>
      <c r="J10" s="179"/>
      <c r="K10" s="179"/>
    </row>
    <row r="11" spans="1:11">
      <c r="A11" s="181" t="s">
        <v>537</v>
      </c>
      <c r="B11" s="199"/>
      <c r="C11" s="199"/>
      <c r="D11" s="199"/>
      <c r="E11" s="179"/>
      <c r="F11" s="179"/>
      <c r="G11" s="179"/>
      <c r="H11" s="179"/>
      <c r="I11" s="179"/>
      <c r="J11" s="179"/>
      <c r="K11" s="179"/>
    </row>
    <row r="12" spans="1:11">
      <c r="A12" s="187"/>
      <c r="B12" s="200"/>
      <c r="C12" s="200"/>
      <c r="D12" s="200"/>
      <c r="E12" s="179"/>
      <c r="F12" s="179"/>
      <c r="G12" s="179"/>
      <c r="H12" s="179"/>
      <c r="I12" s="179"/>
      <c r="J12" s="179"/>
      <c r="K12" s="179"/>
    </row>
    <row r="13" spans="1:11">
      <c r="A13" s="183" t="s">
        <v>538</v>
      </c>
      <c r="B13" s="198">
        <v>409599739.13</v>
      </c>
      <c r="C13" s="198">
        <v>200689331.81</v>
      </c>
      <c r="D13" s="198">
        <v>189656599.70000002</v>
      </c>
      <c r="E13" s="179"/>
      <c r="F13" s="179"/>
      <c r="G13" s="179"/>
      <c r="H13" s="179"/>
      <c r="I13" s="179"/>
      <c r="J13" s="179"/>
      <c r="K13" s="179"/>
    </row>
    <row r="14" spans="1:11">
      <c r="A14" s="181" t="s">
        <v>539</v>
      </c>
      <c r="B14" s="213">
        <v>293658079.52999997</v>
      </c>
      <c r="C14" s="213">
        <v>145602349.72999999</v>
      </c>
      <c r="D14" s="213">
        <v>139988111.93000001</v>
      </c>
      <c r="E14" s="179"/>
      <c r="F14" s="179"/>
      <c r="G14" s="179"/>
      <c r="H14" s="179"/>
      <c r="I14" s="179"/>
      <c r="J14" s="179"/>
      <c r="K14" s="179"/>
    </row>
    <row r="15" spans="1:11">
      <c r="A15" s="181" t="s">
        <v>540</v>
      </c>
      <c r="B15" s="213">
        <v>115941659.59999999</v>
      </c>
      <c r="C15" s="213">
        <v>55086982.079999998</v>
      </c>
      <c r="D15" s="213">
        <v>49668487.770000003</v>
      </c>
      <c r="E15" s="179"/>
      <c r="F15" s="179"/>
      <c r="G15" s="179"/>
      <c r="H15" s="179"/>
      <c r="I15" s="179"/>
      <c r="J15" s="179"/>
      <c r="K15" s="179"/>
    </row>
    <row r="16" spans="1:11">
      <c r="A16" s="187"/>
      <c r="B16" s="200"/>
      <c r="C16" s="200"/>
      <c r="D16" s="200"/>
      <c r="E16" s="179"/>
      <c r="F16" s="179"/>
      <c r="G16" s="179"/>
      <c r="H16" s="179"/>
      <c r="I16" s="179"/>
      <c r="J16" s="179"/>
      <c r="K16" s="179"/>
    </row>
    <row r="17" spans="1:4">
      <c r="A17" s="183" t="s">
        <v>541</v>
      </c>
      <c r="B17" s="201">
        <v>0</v>
      </c>
      <c r="C17" s="198">
        <v>22266098.740000002</v>
      </c>
      <c r="D17" s="198">
        <v>22266098.740000002</v>
      </c>
    </row>
    <row r="18" spans="1:4">
      <c r="A18" s="181" t="s">
        <v>542</v>
      </c>
      <c r="B18" s="202">
        <v>0</v>
      </c>
      <c r="C18" s="213">
        <v>13502488.720000001</v>
      </c>
      <c r="D18" s="213">
        <v>13502488.720000001</v>
      </c>
    </row>
    <row r="19" spans="1:4">
      <c r="A19" s="181" t="s">
        <v>543</v>
      </c>
      <c r="B19" s="202">
        <v>0</v>
      </c>
      <c r="C19" s="213">
        <v>8763610.0199999996</v>
      </c>
      <c r="D19" s="203">
        <v>8763610.0199999996</v>
      </c>
    </row>
    <row r="20" spans="1:4">
      <c r="A20" s="187"/>
      <c r="B20" s="200"/>
      <c r="C20" s="200"/>
      <c r="D20" s="200"/>
    </row>
    <row r="21" spans="1:4">
      <c r="A21" s="183" t="s">
        <v>544</v>
      </c>
      <c r="B21" s="198">
        <v>0</v>
      </c>
      <c r="C21" s="198">
        <v>79819508.790000021</v>
      </c>
      <c r="D21" s="198">
        <v>87455240.24999997</v>
      </c>
    </row>
    <row r="22" spans="1:4">
      <c r="A22" s="183"/>
      <c r="B22" s="200"/>
      <c r="C22" s="200"/>
      <c r="D22" s="200"/>
    </row>
    <row r="23" spans="1:4">
      <c r="A23" s="183" t="s">
        <v>545</v>
      </c>
      <c r="B23" s="198">
        <v>0</v>
      </c>
      <c r="C23" s="198">
        <v>79819508.790000021</v>
      </c>
      <c r="D23" s="198">
        <v>87455240.24999997</v>
      </c>
    </row>
    <row r="24" spans="1:4">
      <c r="A24" s="183"/>
      <c r="B24" s="204"/>
      <c r="C24" s="204"/>
      <c r="D24" s="204"/>
    </row>
    <row r="25" spans="1:4" ht="30">
      <c r="A25" s="190" t="s">
        <v>546</v>
      </c>
      <c r="B25" s="198">
        <v>0</v>
      </c>
      <c r="C25" s="198">
        <v>57553410.050000019</v>
      </c>
      <c r="D25" s="198">
        <v>65189141.509999968</v>
      </c>
    </row>
    <row r="26" spans="1:4">
      <c r="A26" s="191"/>
      <c r="B26" s="196"/>
      <c r="C26" s="196"/>
      <c r="D26" s="196"/>
    </row>
    <row r="27" spans="1:4">
      <c r="A27" s="186"/>
      <c r="B27" s="179"/>
      <c r="C27" s="179"/>
      <c r="D27" s="179"/>
    </row>
    <row r="28" spans="1:4">
      <c r="A28" s="189" t="s">
        <v>547</v>
      </c>
      <c r="B28" s="180" t="s">
        <v>548</v>
      </c>
      <c r="C28" s="180" t="s">
        <v>10</v>
      </c>
      <c r="D28" s="180" t="s">
        <v>92</v>
      </c>
    </row>
    <row r="29" spans="1:4">
      <c r="A29" s="183" t="s">
        <v>549</v>
      </c>
      <c r="B29" s="205">
        <v>2834800</v>
      </c>
      <c r="C29" s="205">
        <v>1087796.49</v>
      </c>
      <c r="D29" s="205">
        <v>1087796.49</v>
      </c>
    </row>
    <row r="30" spans="1:4">
      <c r="A30" s="181" t="s">
        <v>550</v>
      </c>
      <c r="B30" s="216">
        <v>0</v>
      </c>
      <c r="C30" s="216">
        <v>0</v>
      </c>
      <c r="D30" s="216">
        <v>0</v>
      </c>
    </row>
    <row r="31" spans="1:4">
      <c r="A31" s="181" t="s">
        <v>551</v>
      </c>
      <c r="B31" s="216">
        <v>2834800</v>
      </c>
      <c r="C31" s="216">
        <v>1087796.49</v>
      </c>
      <c r="D31" s="216">
        <v>1087796.49</v>
      </c>
    </row>
    <row r="32" spans="1:4">
      <c r="A32" s="182"/>
      <c r="B32" s="207"/>
      <c r="C32" s="207"/>
      <c r="D32" s="207"/>
    </row>
    <row r="33" spans="1:4">
      <c r="A33" s="183" t="s">
        <v>552</v>
      </c>
      <c r="B33" s="205">
        <v>2834800</v>
      </c>
      <c r="C33" s="205">
        <v>58641206.540000021</v>
      </c>
      <c r="D33" s="205">
        <v>66276937.99999997</v>
      </c>
    </row>
    <row r="34" spans="1:4">
      <c r="A34" s="184"/>
      <c r="B34" s="197"/>
      <c r="C34" s="197"/>
      <c r="D34" s="197"/>
    </row>
    <row r="35" spans="1:4">
      <c r="A35" s="186"/>
      <c r="B35" s="179"/>
      <c r="C35" s="179"/>
      <c r="D35" s="179"/>
    </row>
    <row r="36" spans="1:4" ht="30">
      <c r="A36" s="189" t="s">
        <v>547</v>
      </c>
      <c r="B36" s="180" t="s">
        <v>553</v>
      </c>
      <c r="C36" s="180" t="s">
        <v>10</v>
      </c>
      <c r="D36" s="180" t="s">
        <v>533</v>
      </c>
    </row>
    <row r="37" spans="1:4">
      <c r="A37" s="183" t="s">
        <v>554</v>
      </c>
      <c r="B37" s="205">
        <v>0</v>
      </c>
      <c r="C37" s="205">
        <v>0</v>
      </c>
      <c r="D37" s="205">
        <v>0</v>
      </c>
    </row>
    <row r="38" spans="1:4">
      <c r="A38" s="181" t="s">
        <v>555</v>
      </c>
      <c r="B38" s="206"/>
      <c r="C38" s="206"/>
      <c r="D38" s="206"/>
    </row>
    <row r="39" spans="1:4">
      <c r="A39" s="181" t="s">
        <v>556</v>
      </c>
      <c r="B39" s="206"/>
      <c r="C39" s="206"/>
      <c r="D39" s="206"/>
    </row>
    <row r="40" spans="1:4">
      <c r="A40" s="183" t="s">
        <v>557</v>
      </c>
      <c r="B40" s="205">
        <v>3182268</v>
      </c>
      <c r="C40" s="205">
        <v>1591134</v>
      </c>
      <c r="D40" s="205">
        <v>1591134</v>
      </c>
    </row>
    <row r="41" spans="1:4">
      <c r="A41" s="181" t="s">
        <v>558</v>
      </c>
      <c r="B41" s="216">
        <v>0</v>
      </c>
      <c r="C41" s="216">
        <v>0</v>
      </c>
      <c r="D41" s="216">
        <v>0</v>
      </c>
    </row>
    <row r="42" spans="1:4">
      <c r="A42" s="181" t="s">
        <v>559</v>
      </c>
      <c r="B42" s="216">
        <v>3182268</v>
      </c>
      <c r="C42" s="216">
        <v>1591134</v>
      </c>
      <c r="D42" s="216">
        <v>1591134</v>
      </c>
    </row>
    <row r="43" spans="1:4">
      <c r="A43" s="182"/>
      <c r="B43" s="207"/>
      <c r="C43" s="207"/>
      <c r="D43" s="207"/>
    </row>
    <row r="44" spans="1:4">
      <c r="A44" s="183" t="s">
        <v>560</v>
      </c>
      <c r="B44" s="205">
        <v>-3182268</v>
      </c>
      <c r="C44" s="205">
        <v>-1591134</v>
      </c>
      <c r="D44" s="205">
        <v>-1591134</v>
      </c>
    </row>
    <row r="45" spans="1:4">
      <c r="A45" s="195"/>
      <c r="B45" s="208"/>
      <c r="C45" s="208"/>
      <c r="D45" s="208"/>
    </row>
    <row r="46" spans="1:4">
      <c r="A46" s="179"/>
      <c r="B46" s="179"/>
      <c r="C46" s="179"/>
      <c r="D46" s="179"/>
    </row>
    <row r="47" spans="1:4" ht="30">
      <c r="A47" s="189" t="s">
        <v>547</v>
      </c>
      <c r="B47" s="180" t="s">
        <v>553</v>
      </c>
      <c r="C47" s="180" t="s">
        <v>10</v>
      </c>
      <c r="D47" s="180" t="s">
        <v>533</v>
      </c>
    </row>
    <row r="48" spans="1:4">
      <c r="A48" s="192" t="s">
        <v>561</v>
      </c>
      <c r="B48" s="214">
        <v>293658079.52999997</v>
      </c>
      <c r="C48" s="214">
        <v>187782598.09999999</v>
      </c>
      <c r="D48" s="214">
        <v>184385597.44999999</v>
      </c>
    </row>
    <row r="49" spans="1:4" ht="30">
      <c r="A49" s="193" t="s">
        <v>562</v>
      </c>
      <c r="B49" s="205">
        <v>0</v>
      </c>
      <c r="C49" s="205">
        <v>0</v>
      </c>
      <c r="D49" s="205">
        <v>0</v>
      </c>
    </row>
    <row r="50" spans="1:4">
      <c r="A50" s="194" t="s">
        <v>555</v>
      </c>
      <c r="B50" s="206"/>
      <c r="C50" s="206"/>
      <c r="D50" s="206"/>
    </row>
    <row r="51" spans="1:4">
      <c r="A51" s="194" t="s">
        <v>558</v>
      </c>
      <c r="B51" s="216">
        <v>0</v>
      </c>
      <c r="C51" s="216">
        <v>0</v>
      </c>
      <c r="D51" s="216">
        <v>0</v>
      </c>
    </row>
    <row r="52" spans="1:4">
      <c r="A52" s="182"/>
      <c r="B52" s="207"/>
      <c r="C52" s="207"/>
      <c r="D52" s="207"/>
    </row>
    <row r="53" spans="1:4">
      <c r="A53" s="181" t="s">
        <v>539</v>
      </c>
      <c r="B53" s="216">
        <v>293658079.52999997</v>
      </c>
      <c r="C53" s="216">
        <v>145602349.72999999</v>
      </c>
      <c r="D53" s="216">
        <v>139988111.93000001</v>
      </c>
    </row>
    <row r="54" spans="1:4">
      <c r="A54" s="182"/>
      <c r="B54" s="207"/>
      <c r="C54" s="207"/>
      <c r="D54" s="207"/>
    </row>
    <row r="55" spans="1:4">
      <c r="A55" s="181" t="s">
        <v>542</v>
      </c>
      <c r="B55" s="209"/>
      <c r="C55" s="216">
        <v>13502488.720000001</v>
      </c>
      <c r="D55" s="216">
        <v>13502488.720000001</v>
      </c>
    </row>
    <row r="56" spans="1:4">
      <c r="A56" s="182"/>
      <c r="B56" s="207"/>
      <c r="C56" s="207"/>
      <c r="D56" s="207"/>
    </row>
    <row r="57" spans="1:4" ht="30">
      <c r="A57" s="190" t="s">
        <v>563</v>
      </c>
      <c r="B57" s="205">
        <v>0</v>
      </c>
      <c r="C57" s="205">
        <v>55682737.090000004</v>
      </c>
      <c r="D57" s="205">
        <v>57899974.23999998</v>
      </c>
    </row>
    <row r="58" spans="1:4">
      <c r="A58" s="185"/>
      <c r="B58" s="210"/>
      <c r="C58" s="210"/>
      <c r="D58" s="210"/>
    </row>
    <row r="59" spans="1:4">
      <c r="A59" s="190" t="s">
        <v>564</v>
      </c>
      <c r="B59" s="205">
        <v>0</v>
      </c>
      <c r="C59" s="205">
        <v>55682737.090000004</v>
      </c>
      <c r="D59" s="205">
        <v>57899974.23999998</v>
      </c>
    </row>
    <row r="60" spans="1:4">
      <c r="A60" s="184"/>
      <c r="B60" s="208"/>
      <c r="C60" s="208"/>
      <c r="D60" s="208"/>
    </row>
    <row r="61" spans="1:4">
      <c r="A61" s="179"/>
      <c r="B61" s="179"/>
      <c r="C61" s="179"/>
      <c r="D61" s="179"/>
    </row>
    <row r="62" spans="1:4" ht="30">
      <c r="A62" s="189" t="s">
        <v>547</v>
      </c>
      <c r="B62" s="180" t="s">
        <v>553</v>
      </c>
      <c r="C62" s="180" t="s">
        <v>10</v>
      </c>
      <c r="D62" s="180" t="s">
        <v>533</v>
      </c>
    </row>
    <row r="63" spans="1:4">
      <c r="A63" s="192" t="s">
        <v>536</v>
      </c>
      <c r="B63" s="215">
        <v>115941659.59999999</v>
      </c>
      <c r="C63" s="215">
        <v>70460143.760000005</v>
      </c>
      <c r="D63" s="215">
        <v>70460143.760000005</v>
      </c>
    </row>
    <row r="64" spans="1:4" ht="30">
      <c r="A64" s="193" t="s">
        <v>565</v>
      </c>
      <c r="B64" s="198">
        <v>-3182268</v>
      </c>
      <c r="C64" s="198">
        <v>-1591134</v>
      </c>
      <c r="D64" s="198">
        <v>-1591134</v>
      </c>
    </row>
    <row r="65" spans="1:4">
      <c r="A65" s="194" t="s">
        <v>556</v>
      </c>
      <c r="B65" s="199"/>
      <c r="C65" s="199"/>
      <c r="D65" s="199"/>
    </row>
    <row r="66" spans="1:4">
      <c r="A66" s="194" t="s">
        <v>559</v>
      </c>
      <c r="B66" s="213">
        <v>3182268</v>
      </c>
      <c r="C66" s="213">
        <v>1591134</v>
      </c>
      <c r="D66" s="213">
        <v>1591134</v>
      </c>
    </row>
    <row r="67" spans="1:4">
      <c r="A67" s="182"/>
      <c r="B67" s="200"/>
      <c r="C67" s="200"/>
      <c r="D67" s="200"/>
    </row>
    <row r="68" spans="1:4">
      <c r="A68" s="181" t="s">
        <v>566</v>
      </c>
      <c r="B68" s="213">
        <v>115941659.59999999</v>
      </c>
      <c r="C68" s="213">
        <v>55086982.079999998</v>
      </c>
      <c r="D68" s="213">
        <v>49668487.770000003</v>
      </c>
    </row>
    <row r="69" spans="1:4">
      <c r="A69" s="182"/>
      <c r="B69" s="200"/>
      <c r="C69" s="200"/>
      <c r="D69" s="200"/>
    </row>
    <row r="70" spans="1:4">
      <c r="A70" s="181" t="s">
        <v>543</v>
      </c>
      <c r="B70" s="211">
        <v>0</v>
      </c>
      <c r="C70" s="213">
        <v>8763610.0199999996</v>
      </c>
      <c r="D70" s="213">
        <v>8763610.0199999996</v>
      </c>
    </row>
    <row r="71" spans="1:4">
      <c r="A71" s="182"/>
      <c r="B71" s="200"/>
      <c r="C71" s="200"/>
      <c r="D71" s="200"/>
    </row>
    <row r="72" spans="1:4" ht="30">
      <c r="A72" s="190" t="s">
        <v>567</v>
      </c>
      <c r="B72" s="198">
        <v>-3182268</v>
      </c>
      <c r="C72" s="198">
        <v>22545637.700000007</v>
      </c>
      <c r="D72" s="198">
        <v>27964132.010000002</v>
      </c>
    </row>
    <row r="73" spans="1:4">
      <c r="A73" s="182"/>
      <c r="B73" s="200"/>
      <c r="C73" s="200"/>
      <c r="D73" s="200"/>
    </row>
    <row r="74" spans="1:4" ht="30">
      <c r="A74" s="190" t="s">
        <v>568</v>
      </c>
      <c r="B74" s="198">
        <v>0</v>
      </c>
      <c r="C74" s="198">
        <v>24136771.700000007</v>
      </c>
      <c r="D74" s="198">
        <v>29555266.010000002</v>
      </c>
    </row>
    <row r="75" spans="1:4">
      <c r="A75" s="184"/>
      <c r="B75" s="212"/>
      <c r="C75" s="212"/>
      <c r="D75" s="212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20" sqref="A20"/>
    </sheetView>
  </sheetViews>
  <sheetFormatPr baseColWidth="10" defaultRowHeight="15"/>
  <cols>
    <col min="1" max="1" width="84.5703125" bestFit="1" customWidth="1"/>
    <col min="2" max="7" width="15.140625" bestFit="1" customWidth="1"/>
  </cols>
  <sheetData>
    <row r="1" spans="1:8" ht="21">
      <c r="A1" s="261" t="s">
        <v>569</v>
      </c>
      <c r="B1" s="261"/>
      <c r="C1" s="261"/>
      <c r="D1" s="261"/>
      <c r="E1" s="261"/>
      <c r="F1" s="261"/>
      <c r="G1" s="261"/>
      <c r="H1" s="230"/>
    </row>
    <row r="2" spans="1:8">
      <c r="A2" s="244" t="s">
        <v>342</v>
      </c>
      <c r="B2" s="245"/>
      <c r="C2" s="245"/>
      <c r="D2" s="245"/>
      <c r="E2" s="245"/>
      <c r="F2" s="245"/>
      <c r="G2" s="246"/>
      <c r="H2" s="217"/>
    </row>
    <row r="3" spans="1:8">
      <c r="A3" s="247" t="s">
        <v>570</v>
      </c>
      <c r="B3" s="248"/>
      <c r="C3" s="248"/>
      <c r="D3" s="248"/>
      <c r="E3" s="248"/>
      <c r="F3" s="248"/>
      <c r="G3" s="249"/>
      <c r="H3" s="217"/>
    </row>
    <row r="4" spans="1:8">
      <c r="A4" s="250" t="s">
        <v>343</v>
      </c>
      <c r="B4" s="251"/>
      <c r="C4" s="251"/>
      <c r="D4" s="251"/>
      <c r="E4" s="251"/>
      <c r="F4" s="251"/>
      <c r="G4" s="252"/>
      <c r="H4" s="217"/>
    </row>
    <row r="5" spans="1:8">
      <c r="A5" s="253" t="s">
        <v>3</v>
      </c>
      <c r="B5" s="254"/>
      <c r="C5" s="254"/>
      <c r="D5" s="254"/>
      <c r="E5" s="254"/>
      <c r="F5" s="254"/>
      <c r="G5" s="255"/>
      <c r="H5" s="217"/>
    </row>
    <row r="6" spans="1:8">
      <c r="A6" s="258" t="s">
        <v>571</v>
      </c>
      <c r="B6" s="260" t="s">
        <v>572</v>
      </c>
      <c r="C6" s="260"/>
      <c r="D6" s="260"/>
      <c r="E6" s="260"/>
      <c r="F6" s="260"/>
      <c r="G6" s="260" t="s">
        <v>573</v>
      </c>
      <c r="H6" s="217"/>
    </row>
    <row r="7" spans="1:8" ht="30">
      <c r="A7" s="259"/>
      <c r="B7" s="221" t="s">
        <v>574</v>
      </c>
      <c r="C7" s="220" t="s">
        <v>90</v>
      </c>
      <c r="D7" s="221" t="s">
        <v>91</v>
      </c>
      <c r="E7" s="221" t="s">
        <v>10</v>
      </c>
      <c r="F7" s="221" t="s">
        <v>575</v>
      </c>
      <c r="G7" s="260"/>
      <c r="H7" s="217"/>
    </row>
    <row r="8" spans="1:8">
      <c r="A8" s="223" t="s">
        <v>576</v>
      </c>
      <c r="B8" s="234"/>
      <c r="C8" s="234"/>
      <c r="D8" s="234"/>
      <c r="E8" s="234"/>
      <c r="F8" s="234"/>
      <c r="G8" s="234"/>
      <c r="H8" s="217"/>
    </row>
    <row r="9" spans="1:8">
      <c r="A9" s="224" t="s">
        <v>577</v>
      </c>
      <c r="B9" s="242">
        <v>58260772.530000001</v>
      </c>
      <c r="C9" s="242">
        <v>4877239.7300000004</v>
      </c>
      <c r="D9" s="235">
        <v>63138012.260000005</v>
      </c>
      <c r="E9" s="242">
        <v>55102077.869999997</v>
      </c>
      <c r="F9" s="242">
        <v>54115708.219999999</v>
      </c>
      <c r="G9" s="235">
        <v>-4145064.3100000024</v>
      </c>
      <c r="H9" s="218"/>
    </row>
    <row r="10" spans="1:8">
      <c r="A10" s="224" t="s">
        <v>578</v>
      </c>
      <c r="B10" s="242">
        <v>0</v>
      </c>
      <c r="C10" s="242">
        <v>0</v>
      </c>
      <c r="D10" s="235">
        <v>0</v>
      </c>
      <c r="E10" s="242">
        <v>0</v>
      </c>
      <c r="F10" s="242">
        <v>0</v>
      </c>
      <c r="G10" s="235">
        <v>0</v>
      </c>
      <c r="H10" s="217"/>
    </row>
    <row r="11" spans="1:8">
      <c r="A11" s="224" t="s">
        <v>579</v>
      </c>
      <c r="B11" s="242">
        <v>177000</v>
      </c>
      <c r="C11" s="242">
        <v>20000</v>
      </c>
      <c r="D11" s="235">
        <v>197000</v>
      </c>
      <c r="E11" s="242">
        <v>220533.16</v>
      </c>
      <c r="F11" s="242">
        <v>183022.16</v>
      </c>
      <c r="G11" s="235">
        <v>6022.1600000000035</v>
      </c>
      <c r="H11" s="217"/>
    </row>
    <row r="12" spans="1:8">
      <c r="A12" s="224" t="s">
        <v>580</v>
      </c>
      <c r="B12" s="242">
        <v>47801745.420000002</v>
      </c>
      <c r="C12" s="242">
        <v>1442598.82</v>
      </c>
      <c r="D12" s="235">
        <v>49244344.240000002</v>
      </c>
      <c r="E12" s="242">
        <v>23636866.370000001</v>
      </c>
      <c r="F12" s="242">
        <v>21536948.98</v>
      </c>
      <c r="G12" s="235">
        <v>-26264796.440000001</v>
      </c>
      <c r="H12" s="217"/>
    </row>
    <row r="13" spans="1:8">
      <c r="A13" s="224" t="s">
        <v>581</v>
      </c>
      <c r="B13" s="242">
        <v>254613.99</v>
      </c>
      <c r="C13" s="242">
        <v>77000</v>
      </c>
      <c r="D13" s="235">
        <v>331613.99</v>
      </c>
      <c r="E13" s="242">
        <v>2255144.38</v>
      </c>
      <c r="F13" s="242">
        <v>2253644.38</v>
      </c>
      <c r="G13" s="235">
        <v>1999030.39</v>
      </c>
      <c r="H13" s="217"/>
    </row>
    <row r="14" spans="1:8">
      <c r="A14" s="224" t="s">
        <v>582</v>
      </c>
      <c r="B14" s="242">
        <v>5680231.3700000001</v>
      </c>
      <c r="C14" s="242">
        <v>1358860</v>
      </c>
      <c r="D14" s="235">
        <v>7039091.3700000001</v>
      </c>
      <c r="E14" s="242">
        <v>2775146.89</v>
      </c>
      <c r="F14" s="242">
        <v>2503444.2799999998</v>
      </c>
      <c r="G14" s="235">
        <v>-3176787.0900000003</v>
      </c>
      <c r="H14" s="217"/>
    </row>
    <row r="15" spans="1:8">
      <c r="A15" s="224" t="s">
        <v>583</v>
      </c>
      <c r="B15" s="242">
        <v>0</v>
      </c>
      <c r="C15" s="242">
        <v>0</v>
      </c>
      <c r="D15" s="235">
        <v>0</v>
      </c>
      <c r="E15" s="242">
        <v>0</v>
      </c>
      <c r="F15" s="242">
        <v>0</v>
      </c>
      <c r="G15" s="235">
        <v>0</v>
      </c>
      <c r="H15" s="217"/>
    </row>
    <row r="16" spans="1:8">
      <c r="A16" s="219" t="s">
        <v>584</v>
      </c>
      <c r="B16" s="235">
        <v>173295880.38</v>
      </c>
      <c r="C16" s="235">
        <v>12188095.15</v>
      </c>
      <c r="D16" s="235">
        <v>185483975.53</v>
      </c>
      <c r="E16" s="235">
        <v>98785691.670000002</v>
      </c>
      <c r="F16" s="235">
        <v>98785691.670000002</v>
      </c>
      <c r="G16" s="235">
        <v>-74510188.709999993</v>
      </c>
      <c r="H16" s="217"/>
    </row>
    <row r="17" spans="1:7">
      <c r="A17" s="228" t="s">
        <v>585</v>
      </c>
      <c r="B17" s="242">
        <v>173295880.38</v>
      </c>
      <c r="C17" s="242">
        <v>12188095.15</v>
      </c>
      <c r="D17" s="235">
        <v>185483975.53</v>
      </c>
      <c r="E17" s="242">
        <v>98785691.670000002</v>
      </c>
      <c r="F17" s="242">
        <v>98785691.670000002</v>
      </c>
      <c r="G17" s="235">
        <v>-74510188.709999993</v>
      </c>
    </row>
    <row r="18" spans="1:7">
      <c r="A18" s="228" t="s">
        <v>586</v>
      </c>
      <c r="B18" s="235"/>
      <c r="C18" s="235"/>
      <c r="D18" s="235">
        <v>0</v>
      </c>
      <c r="E18" s="235"/>
      <c r="F18" s="235"/>
      <c r="G18" s="235">
        <v>0</v>
      </c>
    </row>
    <row r="19" spans="1:7">
      <c r="A19" s="228" t="s">
        <v>587</v>
      </c>
      <c r="B19" s="235"/>
      <c r="C19" s="235"/>
      <c r="D19" s="235">
        <v>0</v>
      </c>
      <c r="E19" s="235"/>
      <c r="F19" s="235"/>
      <c r="G19" s="235">
        <v>0</v>
      </c>
    </row>
    <row r="20" spans="1:7">
      <c r="A20" s="228" t="s">
        <v>588</v>
      </c>
      <c r="B20" s="235"/>
      <c r="C20" s="235"/>
      <c r="D20" s="235">
        <v>0</v>
      </c>
      <c r="E20" s="235"/>
      <c r="F20" s="235"/>
      <c r="G20" s="235">
        <v>0</v>
      </c>
    </row>
    <row r="21" spans="1:7">
      <c r="A21" s="228" t="s">
        <v>589</v>
      </c>
      <c r="B21" s="235"/>
      <c r="C21" s="235"/>
      <c r="D21" s="235">
        <v>0</v>
      </c>
      <c r="E21" s="235"/>
      <c r="F21" s="235"/>
      <c r="G21" s="235">
        <v>0</v>
      </c>
    </row>
    <row r="22" spans="1:7">
      <c r="A22" s="228" t="s">
        <v>590</v>
      </c>
      <c r="B22" s="235"/>
      <c r="C22" s="235"/>
      <c r="D22" s="235">
        <v>0</v>
      </c>
      <c r="E22" s="235"/>
      <c r="F22" s="235"/>
      <c r="G22" s="235">
        <v>0</v>
      </c>
    </row>
    <row r="23" spans="1:7">
      <c r="A23" s="228" t="s">
        <v>591</v>
      </c>
      <c r="B23" s="235"/>
      <c r="C23" s="235"/>
      <c r="D23" s="235">
        <v>0</v>
      </c>
      <c r="E23" s="235"/>
      <c r="F23" s="235"/>
      <c r="G23" s="235">
        <v>0</v>
      </c>
    </row>
    <row r="24" spans="1:7">
      <c r="A24" s="228" t="s">
        <v>592</v>
      </c>
      <c r="B24" s="235"/>
      <c r="C24" s="235"/>
      <c r="D24" s="235">
        <v>0</v>
      </c>
      <c r="E24" s="235"/>
      <c r="F24" s="235"/>
      <c r="G24" s="235">
        <v>0</v>
      </c>
    </row>
    <row r="25" spans="1:7">
      <c r="A25" s="228" t="s">
        <v>593</v>
      </c>
      <c r="B25" s="235"/>
      <c r="C25" s="235"/>
      <c r="D25" s="235">
        <v>0</v>
      </c>
      <c r="E25" s="235"/>
      <c r="F25" s="235"/>
      <c r="G25" s="235">
        <v>0</v>
      </c>
    </row>
    <row r="26" spans="1:7">
      <c r="A26" s="228" t="s">
        <v>594</v>
      </c>
      <c r="B26" s="235"/>
      <c r="C26" s="235"/>
      <c r="D26" s="235">
        <v>0</v>
      </c>
      <c r="E26" s="235"/>
      <c r="F26" s="235"/>
      <c r="G26" s="235">
        <v>0</v>
      </c>
    </row>
    <row r="27" spans="1:7">
      <c r="A27" s="228" t="s">
        <v>595</v>
      </c>
      <c r="B27" s="235"/>
      <c r="C27" s="235"/>
      <c r="D27" s="235">
        <v>0</v>
      </c>
      <c r="E27" s="235"/>
      <c r="F27" s="235"/>
      <c r="G27" s="235">
        <v>0</v>
      </c>
    </row>
    <row r="28" spans="1:7">
      <c r="A28" s="224" t="s">
        <v>596</v>
      </c>
      <c r="B28" s="235">
        <v>5325835.84</v>
      </c>
      <c r="C28" s="235">
        <v>-3073582.84</v>
      </c>
      <c r="D28" s="235">
        <v>2252253</v>
      </c>
      <c r="E28" s="235">
        <v>1714746.6</v>
      </c>
      <c r="F28" s="235">
        <v>1714746.6</v>
      </c>
      <c r="G28" s="235">
        <v>-3611089.2399999998</v>
      </c>
    </row>
    <row r="29" spans="1:7">
      <c r="A29" s="228" t="s">
        <v>597</v>
      </c>
      <c r="B29" s="242">
        <v>5325835.84</v>
      </c>
      <c r="C29" s="242">
        <v>-3073582.84</v>
      </c>
      <c r="D29" s="235">
        <v>2252253</v>
      </c>
      <c r="E29" s="242">
        <v>1714746.6</v>
      </c>
      <c r="F29" s="242">
        <v>1714746.6</v>
      </c>
      <c r="G29" s="235">
        <v>-3611089.2399999998</v>
      </c>
    </row>
    <row r="30" spans="1:7">
      <c r="A30" s="228" t="s">
        <v>598</v>
      </c>
      <c r="B30" s="235"/>
      <c r="C30" s="235"/>
      <c r="D30" s="235">
        <v>0</v>
      </c>
      <c r="E30" s="235"/>
      <c r="F30" s="235"/>
      <c r="G30" s="235">
        <v>0</v>
      </c>
    </row>
    <row r="31" spans="1:7">
      <c r="A31" s="228" t="s">
        <v>599</v>
      </c>
      <c r="B31" s="235"/>
      <c r="C31" s="235"/>
      <c r="D31" s="235">
        <v>0</v>
      </c>
      <c r="E31" s="235"/>
      <c r="F31" s="235"/>
      <c r="G31" s="235">
        <v>0</v>
      </c>
    </row>
    <row r="32" spans="1:7">
      <c r="A32" s="228" t="s">
        <v>600</v>
      </c>
      <c r="B32" s="235"/>
      <c r="C32" s="235"/>
      <c r="D32" s="235">
        <v>0</v>
      </c>
      <c r="E32" s="235"/>
      <c r="F32" s="235"/>
      <c r="G32" s="235">
        <v>0</v>
      </c>
    </row>
    <row r="33" spans="1:8">
      <c r="A33" s="228" t="s">
        <v>601</v>
      </c>
      <c r="B33" s="235"/>
      <c r="C33" s="235"/>
      <c r="D33" s="235">
        <v>0</v>
      </c>
      <c r="E33" s="235"/>
      <c r="F33" s="235"/>
      <c r="G33" s="235">
        <v>0</v>
      </c>
      <c r="H33" s="217"/>
    </row>
    <row r="34" spans="1:8">
      <c r="A34" s="224" t="s">
        <v>602</v>
      </c>
      <c r="B34" s="242">
        <v>0</v>
      </c>
      <c r="C34" s="242">
        <v>0</v>
      </c>
      <c r="D34" s="235">
        <v>0</v>
      </c>
      <c r="E34" s="242">
        <v>0</v>
      </c>
      <c r="F34" s="242">
        <v>0</v>
      </c>
      <c r="G34" s="235">
        <v>0</v>
      </c>
      <c r="H34" s="217"/>
    </row>
    <row r="35" spans="1:8">
      <c r="A35" s="224" t="s">
        <v>603</v>
      </c>
      <c r="B35" s="235">
        <v>2862000</v>
      </c>
      <c r="C35" s="235">
        <v>3775120</v>
      </c>
      <c r="D35" s="235">
        <v>6637120</v>
      </c>
      <c r="E35" s="235">
        <v>3292391.16</v>
      </c>
      <c r="F35" s="235">
        <v>3292391.16</v>
      </c>
      <c r="G35" s="235">
        <v>430391.16000000015</v>
      </c>
      <c r="H35" s="217"/>
    </row>
    <row r="36" spans="1:8">
      <c r="A36" s="228" t="s">
        <v>604</v>
      </c>
      <c r="B36" s="242">
        <v>2862000</v>
      </c>
      <c r="C36" s="242">
        <v>3775120</v>
      </c>
      <c r="D36" s="235">
        <v>6637120</v>
      </c>
      <c r="E36" s="242">
        <v>3292391.16</v>
      </c>
      <c r="F36" s="242">
        <v>3292391.16</v>
      </c>
      <c r="G36" s="235">
        <v>430391.16000000015</v>
      </c>
      <c r="H36" s="217"/>
    </row>
    <row r="37" spans="1:8">
      <c r="A37" s="224" t="s">
        <v>605</v>
      </c>
      <c r="B37" s="235">
        <v>0</v>
      </c>
      <c r="C37" s="235">
        <v>0</v>
      </c>
      <c r="D37" s="235">
        <v>0</v>
      </c>
      <c r="E37" s="235">
        <v>0</v>
      </c>
      <c r="F37" s="235">
        <v>0</v>
      </c>
      <c r="G37" s="235">
        <v>0</v>
      </c>
      <c r="H37" s="217"/>
    </row>
    <row r="38" spans="1:8">
      <c r="A38" s="228" t="s">
        <v>606</v>
      </c>
      <c r="B38" s="235"/>
      <c r="C38" s="235"/>
      <c r="D38" s="235">
        <v>0</v>
      </c>
      <c r="E38" s="235"/>
      <c r="F38" s="235"/>
      <c r="G38" s="235">
        <v>0</v>
      </c>
      <c r="H38" s="217"/>
    </row>
    <row r="39" spans="1:8">
      <c r="A39" s="228" t="s">
        <v>607</v>
      </c>
      <c r="B39" s="235"/>
      <c r="C39" s="235"/>
      <c r="D39" s="235">
        <v>0</v>
      </c>
      <c r="E39" s="235"/>
      <c r="F39" s="235"/>
      <c r="G39" s="235">
        <v>0</v>
      </c>
      <c r="H39" s="217"/>
    </row>
    <row r="40" spans="1:8">
      <c r="A40" s="225"/>
      <c r="B40" s="235"/>
      <c r="C40" s="235"/>
      <c r="D40" s="235"/>
      <c r="E40" s="235"/>
      <c r="F40" s="235"/>
      <c r="G40" s="235"/>
      <c r="H40" s="217"/>
    </row>
    <row r="41" spans="1:8">
      <c r="A41" s="226" t="s">
        <v>608</v>
      </c>
      <c r="B41" s="236">
        <v>293658079.52999997</v>
      </c>
      <c r="C41" s="236">
        <v>20665330.860000003</v>
      </c>
      <c r="D41" s="236">
        <v>314323410.38999999</v>
      </c>
      <c r="E41" s="236">
        <v>187782598.09999996</v>
      </c>
      <c r="F41" s="236">
        <v>184385597.44999999</v>
      </c>
      <c r="G41" s="236">
        <v>-109272482.08</v>
      </c>
      <c r="H41" s="217"/>
    </row>
    <row r="42" spans="1:8">
      <c r="A42" s="226" t="s">
        <v>609</v>
      </c>
      <c r="B42" s="237"/>
      <c r="C42" s="237"/>
      <c r="D42" s="237"/>
      <c r="E42" s="237"/>
      <c r="F42" s="237"/>
      <c r="G42" s="236">
        <v>0</v>
      </c>
      <c r="H42" s="218"/>
    </row>
    <row r="43" spans="1:8">
      <c r="A43" s="225"/>
      <c r="B43" s="238"/>
      <c r="C43" s="238"/>
      <c r="D43" s="238"/>
      <c r="E43" s="238"/>
      <c r="F43" s="238"/>
      <c r="G43" s="238"/>
      <c r="H43" s="217"/>
    </row>
    <row r="44" spans="1:8">
      <c r="A44" s="226" t="s">
        <v>610</v>
      </c>
      <c r="B44" s="238"/>
      <c r="C44" s="238"/>
      <c r="D44" s="238"/>
      <c r="E44" s="238"/>
      <c r="F44" s="238"/>
      <c r="G44" s="238"/>
      <c r="H44" s="217"/>
    </row>
    <row r="45" spans="1:8">
      <c r="A45" s="224" t="s">
        <v>611</v>
      </c>
      <c r="B45" s="235">
        <v>115941659.60000001</v>
      </c>
      <c r="C45" s="235">
        <v>-1019474.6</v>
      </c>
      <c r="D45" s="235">
        <v>114922185</v>
      </c>
      <c r="E45" s="235">
        <v>60634548</v>
      </c>
      <c r="F45" s="235">
        <v>60634548</v>
      </c>
      <c r="G45" s="235">
        <v>-55307111.600000009</v>
      </c>
      <c r="H45" s="217"/>
    </row>
    <row r="46" spans="1:8">
      <c r="A46" s="229" t="s">
        <v>612</v>
      </c>
      <c r="B46" s="235"/>
      <c r="C46" s="235"/>
      <c r="D46" s="235">
        <v>0</v>
      </c>
      <c r="E46" s="235"/>
      <c r="F46" s="235"/>
      <c r="G46" s="235">
        <v>0</v>
      </c>
      <c r="H46" s="217"/>
    </row>
    <row r="47" spans="1:8">
      <c r="A47" s="229" t="s">
        <v>613</v>
      </c>
      <c r="B47" s="235"/>
      <c r="C47" s="235"/>
      <c r="D47" s="235">
        <v>0</v>
      </c>
      <c r="E47" s="235"/>
      <c r="F47" s="235"/>
      <c r="G47" s="235">
        <v>0</v>
      </c>
      <c r="H47" s="217"/>
    </row>
    <row r="48" spans="1:8">
      <c r="A48" s="229" t="s">
        <v>614</v>
      </c>
      <c r="B48" s="242">
        <v>31828881.760000002</v>
      </c>
      <c r="C48" s="242">
        <v>-94298.76</v>
      </c>
      <c r="D48" s="235">
        <v>31734583</v>
      </c>
      <c r="E48" s="242">
        <v>19040748</v>
      </c>
      <c r="F48" s="242">
        <v>19040748</v>
      </c>
      <c r="G48" s="235">
        <v>-12788133.760000002</v>
      </c>
      <c r="H48" s="217"/>
    </row>
    <row r="49" spans="1:7" ht="30">
      <c r="A49" s="229" t="s">
        <v>615</v>
      </c>
      <c r="B49" s="242">
        <v>84112777.840000004</v>
      </c>
      <c r="C49" s="242">
        <v>-925175.84</v>
      </c>
      <c r="D49" s="235">
        <v>83187602</v>
      </c>
      <c r="E49" s="242">
        <v>41593800</v>
      </c>
      <c r="F49" s="242">
        <v>41593800</v>
      </c>
      <c r="G49" s="235">
        <v>-42518977.840000004</v>
      </c>
    </row>
    <row r="50" spans="1:7">
      <c r="A50" s="229" t="s">
        <v>616</v>
      </c>
      <c r="B50" s="235"/>
      <c r="C50" s="235"/>
      <c r="D50" s="235">
        <v>0</v>
      </c>
      <c r="E50" s="235"/>
      <c r="F50" s="235"/>
      <c r="G50" s="235">
        <v>0</v>
      </c>
    </row>
    <row r="51" spans="1:7">
      <c r="A51" s="229" t="s">
        <v>617</v>
      </c>
      <c r="B51" s="235"/>
      <c r="C51" s="235"/>
      <c r="D51" s="235">
        <v>0</v>
      </c>
      <c r="E51" s="235"/>
      <c r="F51" s="235"/>
      <c r="G51" s="235">
        <v>0</v>
      </c>
    </row>
    <row r="52" spans="1:7" ht="30">
      <c r="A52" s="222" t="s">
        <v>618</v>
      </c>
      <c r="B52" s="235"/>
      <c r="C52" s="235"/>
      <c r="D52" s="235">
        <v>0</v>
      </c>
      <c r="E52" s="235"/>
      <c r="F52" s="235"/>
      <c r="G52" s="235">
        <v>0</v>
      </c>
    </row>
    <row r="53" spans="1:7">
      <c r="A53" s="228" t="s">
        <v>619</v>
      </c>
      <c r="B53" s="235"/>
      <c r="C53" s="235"/>
      <c r="D53" s="235">
        <v>0</v>
      </c>
      <c r="E53" s="235"/>
      <c r="F53" s="235"/>
      <c r="G53" s="235">
        <v>0</v>
      </c>
    </row>
    <row r="54" spans="1:7">
      <c r="A54" s="224" t="s">
        <v>620</v>
      </c>
      <c r="B54" s="235">
        <v>0</v>
      </c>
      <c r="C54" s="235">
        <v>13619647.390000001</v>
      </c>
      <c r="D54" s="235">
        <v>13619647.390000001</v>
      </c>
      <c r="E54" s="235">
        <v>9825595.7599999998</v>
      </c>
      <c r="F54" s="235">
        <v>9825595.7599999998</v>
      </c>
      <c r="G54" s="235">
        <v>9825595.7599999998</v>
      </c>
    </row>
    <row r="55" spans="1:7">
      <c r="A55" s="222" t="s">
        <v>621</v>
      </c>
      <c r="B55" s="235"/>
      <c r="C55" s="235"/>
      <c r="D55" s="235">
        <v>0</v>
      </c>
      <c r="E55" s="235"/>
      <c r="F55" s="235"/>
      <c r="G55" s="235">
        <v>0</v>
      </c>
    </row>
    <row r="56" spans="1:7">
      <c r="A56" s="229" t="s">
        <v>622</v>
      </c>
      <c r="B56" s="235"/>
      <c r="C56" s="235"/>
      <c r="D56" s="235">
        <v>0</v>
      </c>
      <c r="E56" s="235"/>
      <c r="F56" s="235"/>
      <c r="G56" s="235">
        <v>0</v>
      </c>
    </row>
    <row r="57" spans="1:7">
      <c r="A57" s="229" t="s">
        <v>623</v>
      </c>
      <c r="B57" s="235"/>
      <c r="C57" s="235"/>
      <c r="D57" s="235">
        <v>0</v>
      </c>
      <c r="E57" s="235"/>
      <c r="F57" s="235"/>
      <c r="G57" s="235">
        <v>0</v>
      </c>
    </row>
    <row r="58" spans="1:7">
      <c r="A58" s="222" t="s">
        <v>624</v>
      </c>
      <c r="B58" s="242">
        <v>0</v>
      </c>
      <c r="C58" s="242">
        <v>13619647.390000001</v>
      </c>
      <c r="D58" s="235">
        <v>13619647.390000001</v>
      </c>
      <c r="E58" s="242">
        <v>9825595.7599999998</v>
      </c>
      <c r="F58" s="242">
        <v>9825595.7599999998</v>
      </c>
      <c r="G58" s="235">
        <v>9825595.7599999998</v>
      </c>
    </row>
    <row r="59" spans="1:7">
      <c r="A59" s="224" t="s">
        <v>625</v>
      </c>
      <c r="B59" s="235">
        <v>0</v>
      </c>
      <c r="C59" s="235">
        <v>0</v>
      </c>
      <c r="D59" s="235">
        <v>0</v>
      </c>
      <c r="E59" s="235">
        <v>0</v>
      </c>
      <c r="F59" s="235">
        <v>0</v>
      </c>
      <c r="G59" s="235">
        <v>0</v>
      </c>
    </row>
    <row r="60" spans="1:7" ht="30">
      <c r="A60" s="229" t="s">
        <v>626</v>
      </c>
      <c r="B60" s="235"/>
      <c r="C60" s="235"/>
      <c r="D60" s="235">
        <v>0</v>
      </c>
      <c r="E60" s="235"/>
      <c r="F60" s="235"/>
      <c r="G60" s="235">
        <v>0</v>
      </c>
    </row>
    <row r="61" spans="1:7">
      <c r="A61" s="229" t="s">
        <v>627</v>
      </c>
      <c r="B61" s="235"/>
      <c r="C61" s="235"/>
      <c r="D61" s="235">
        <v>0</v>
      </c>
      <c r="E61" s="235"/>
      <c r="F61" s="235"/>
      <c r="G61" s="235">
        <v>0</v>
      </c>
    </row>
    <row r="62" spans="1:7">
      <c r="A62" s="224" t="s">
        <v>628</v>
      </c>
      <c r="B62" s="235"/>
      <c r="C62" s="235"/>
      <c r="D62" s="235">
        <v>0</v>
      </c>
      <c r="E62" s="235"/>
      <c r="F62" s="235"/>
      <c r="G62" s="235">
        <v>0</v>
      </c>
    </row>
    <row r="63" spans="1:7">
      <c r="A63" s="224" t="s">
        <v>629</v>
      </c>
      <c r="B63" s="235"/>
      <c r="C63" s="235"/>
      <c r="D63" s="235">
        <v>0</v>
      </c>
      <c r="E63" s="235"/>
      <c r="F63" s="235"/>
      <c r="G63" s="235">
        <v>0</v>
      </c>
    </row>
    <row r="64" spans="1:7">
      <c r="A64" s="225"/>
      <c r="B64" s="238"/>
      <c r="C64" s="238"/>
      <c r="D64" s="238"/>
      <c r="E64" s="238"/>
      <c r="F64" s="238"/>
      <c r="G64" s="238"/>
    </row>
    <row r="65" spans="1:7">
      <c r="A65" s="226" t="s">
        <v>630</v>
      </c>
      <c r="B65" s="236">
        <v>115941659.60000001</v>
      </c>
      <c r="C65" s="236">
        <v>12600172.790000001</v>
      </c>
      <c r="D65" s="236">
        <v>128541832.39</v>
      </c>
      <c r="E65" s="236">
        <v>70460143.760000005</v>
      </c>
      <c r="F65" s="236">
        <v>70460143.760000005</v>
      </c>
      <c r="G65" s="236">
        <v>-45481515.840000004</v>
      </c>
    </row>
    <row r="66" spans="1:7">
      <c r="A66" s="225"/>
      <c r="B66" s="238"/>
      <c r="C66" s="238"/>
      <c r="D66" s="238"/>
      <c r="E66" s="238"/>
      <c r="F66" s="238"/>
      <c r="G66" s="238"/>
    </row>
    <row r="67" spans="1:7">
      <c r="A67" s="226" t="s">
        <v>631</v>
      </c>
      <c r="B67" s="236">
        <v>0</v>
      </c>
      <c r="C67" s="236">
        <v>94027946.549999997</v>
      </c>
      <c r="D67" s="236">
        <v>94027946.549999997</v>
      </c>
      <c r="E67" s="236">
        <v>32935987.27</v>
      </c>
      <c r="F67" s="236">
        <v>32935987.27</v>
      </c>
      <c r="G67" s="236">
        <v>32935987.27</v>
      </c>
    </row>
    <row r="68" spans="1:7">
      <c r="A68" s="224" t="s">
        <v>632</v>
      </c>
      <c r="B68" s="242">
        <v>0</v>
      </c>
      <c r="C68" s="242">
        <v>94027946.549999997</v>
      </c>
      <c r="D68" s="235">
        <v>94027946.549999997</v>
      </c>
      <c r="E68" s="242">
        <v>32935987.27</v>
      </c>
      <c r="F68" s="242">
        <v>32935987.27</v>
      </c>
      <c r="G68" s="235">
        <v>32935987.27</v>
      </c>
    </row>
    <row r="69" spans="1:7">
      <c r="A69" s="225"/>
      <c r="B69" s="238"/>
      <c r="C69" s="238"/>
      <c r="D69" s="238"/>
      <c r="E69" s="238"/>
      <c r="F69" s="238"/>
      <c r="G69" s="238"/>
    </row>
    <row r="70" spans="1:7">
      <c r="A70" s="226" t="s">
        <v>633</v>
      </c>
      <c r="B70" s="236">
        <v>409599739.13</v>
      </c>
      <c r="C70" s="236">
        <v>127293450.2</v>
      </c>
      <c r="D70" s="236">
        <v>536893189.32999992</v>
      </c>
      <c r="E70" s="236">
        <v>291178729.12999994</v>
      </c>
      <c r="F70" s="236">
        <v>287781728.47999996</v>
      </c>
      <c r="G70" s="236">
        <v>-121818010.65000002</v>
      </c>
    </row>
    <row r="71" spans="1:7">
      <c r="A71" s="225"/>
      <c r="B71" s="238"/>
      <c r="C71" s="238"/>
      <c r="D71" s="238"/>
      <c r="E71" s="238"/>
      <c r="F71" s="238"/>
      <c r="G71" s="238"/>
    </row>
    <row r="72" spans="1:7">
      <c r="A72" s="226" t="s">
        <v>634</v>
      </c>
      <c r="B72" s="238"/>
      <c r="C72" s="238"/>
      <c r="D72" s="238"/>
      <c r="E72" s="238"/>
      <c r="F72" s="238"/>
      <c r="G72" s="238"/>
    </row>
    <row r="73" spans="1:7" ht="30">
      <c r="A73" s="232" t="s">
        <v>635</v>
      </c>
      <c r="B73" s="242">
        <v>0</v>
      </c>
      <c r="C73" s="242">
        <v>24872337.899999999</v>
      </c>
      <c r="D73" s="235">
        <v>24872337.899999999</v>
      </c>
      <c r="E73" s="242">
        <v>13502488.720000001</v>
      </c>
      <c r="F73" s="242">
        <v>13502488.720000001</v>
      </c>
      <c r="G73" s="235">
        <v>13502488.720000001</v>
      </c>
    </row>
    <row r="74" spans="1:7" ht="30">
      <c r="A74" s="232" t="s">
        <v>636</v>
      </c>
      <c r="B74" s="242">
        <v>0</v>
      </c>
      <c r="C74" s="242">
        <v>13526991.02</v>
      </c>
      <c r="D74" s="235">
        <v>13526991.02</v>
      </c>
      <c r="E74" s="242">
        <v>8763610.0199999996</v>
      </c>
      <c r="F74" s="242">
        <v>8763610.0199999996</v>
      </c>
      <c r="G74" s="235">
        <v>8763610.0199999996</v>
      </c>
    </row>
    <row r="75" spans="1:7">
      <c r="A75" s="231" t="s">
        <v>637</v>
      </c>
      <c r="B75" s="236">
        <v>0</v>
      </c>
      <c r="C75" s="236">
        <v>38399328.920000002</v>
      </c>
      <c r="D75" s="236">
        <v>38399328.920000002</v>
      </c>
      <c r="E75" s="236">
        <v>22266098.740000002</v>
      </c>
      <c r="F75" s="236">
        <v>22266098.740000002</v>
      </c>
      <c r="G75" s="236">
        <v>22266098.740000002</v>
      </c>
    </row>
    <row r="76" spans="1:7">
      <c r="A76" s="227"/>
      <c r="B76" s="239"/>
      <c r="C76" s="239"/>
      <c r="D76" s="239"/>
      <c r="E76" s="239"/>
      <c r="F76" s="239"/>
      <c r="G76" s="239"/>
    </row>
    <row r="77" spans="1:7">
      <c r="A77" s="217"/>
      <c r="B77" s="240"/>
      <c r="C77" s="240"/>
      <c r="D77" s="240"/>
      <c r="E77" s="240"/>
      <c r="F77" s="240"/>
      <c r="G77" s="240"/>
    </row>
    <row r="78" spans="1:7">
      <c r="A78" s="217"/>
      <c r="B78" s="240"/>
      <c r="C78" s="240"/>
      <c r="D78" s="240">
        <v>0</v>
      </c>
      <c r="E78" s="240"/>
      <c r="F78" s="240"/>
      <c r="G78" s="241">
        <v>0</v>
      </c>
    </row>
    <row r="79" spans="1:7">
      <c r="A79" s="217"/>
      <c r="B79" s="240"/>
      <c r="C79" s="240"/>
      <c r="D79" s="240"/>
      <c r="E79" s="240"/>
      <c r="F79" s="240"/>
      <c r="G79" s="241"/>
    </row>
    <row r="80" spans="1:7">
      <c r="A80" s="217"/>
      <c r="B80" s="233"/>
      <c r="C80" s="233"/>
      <c r="D80" s="233"/>
      <c r="E80" s="233"/>
      <c r="F80" s="233"/>
      <c r="G80" s="233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62" t="s">
        <v>0</v>
      </c>
      <c r="B1" s="261"/>
      <c r="C1" s="261"/>
      <c r="D1" s="261"/>
      <c r="E1" s="261"/>
      <c r="F1" s="261"/>
      <c r="G1" s="261"/>
    </row>
    <row r="2" spans="1:8">
      <c r="A2" s="265" t="s">
        <v>342</v>
      </c>
      <c r="B2" s="265"/>
      <c r="C2" s="265"/>
      <c r="D2" s="265"/>
      <c r="E2" s="265"/>
      <c r="F2" s="265"/>
      <c r="G2" s="265"/>
    </row>
    <row r="3" spans="1:8">
      <c r="A3" s="266" t="s">
        <v>1</v>
      </c>
      <c r="B3" s="266"/>
      <c r="C3" s="266"/>
      <c r="D3" s="266"/>
      <c r="E3" s="266"/>
      <c r="F3" s="266"/>
      <c r="G3" s="266"/>
    </row>
    <row r="4" spans="1:8">
      <c r="A4" s="266" t="s">
        <v>2</v>
      </c>
      <c r="B4" s="266"/>
      <c r="C4" s="266"/>
      <c r="D4" s="266"/>
      <c r="E4" s="266"/>
      <c r="F4" s="266"/>
      <c r="G4" s="266"/>
    </row>
    <row r="5" spans="1:8">
      <c r="A5" s="267" t="s">
        <v>343</v>
      </c>
      <c r="B5" s="267"/>
      <c r="C5" s="267"/>
      <c r="D5" s="267"/>
      <c r="E5" s="267"/>
      <c r="F5" s="267"/>
      <c r="G5" s="267"/>
    </row>
    <row r="6" spans="1:8">
      <c r="A6" s="259" t="s">
        <v>3</v>
      </c>
      <c r="B6" s="259"/>
      <c r="C6" s="259"/>
      <c r="D6" s="259"/>
      <c r="E6" s="259"/>
      <c r="F6" s="259"/>
      <c r="G6" s="259"/>
    </row>
    <row r="7" spans="1:8">
      <c r="A7" s="263" t="s">
        <v>4</v>
      </c>
      <c r="B7" s="263" t="s">
        <v>5</v>
      </c>
      <c r="C7" s="263"/>
      <c r="D7" s="263"/>
      <c r="E7" s="263"/>
      <c r="F7" s="263"/>
      <c r="G7" s="264" t="s">
        <v>6</v>
      </c>
    </row>
    <row r="8" spans="1:8" ht="30">
      <c r="A8" s="26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63"/>
    </row>
    <row r="9" spans="1:8">
      <c r="A9" s="7" t="s">
        <v>12</v>
      </c>
      <c r="B9" s="86">
        <f>B10+B18+B189+B28+B38+B48+B58+B62+B71+B75</f>
        <v>293658079.52999997</v>
      </c>
      <c r="C9" s="86">
        <f t="shared" ref="C9:G9" si="0">C10+C18+C189+C28+C38+C48+C58+C62+C71+C75</f>
        <v>45537668.760000005</v>
      </c>
      <c r="D9" s="86">
        <f t="shared" si="0"/>
        <v>339195748.28999996</v>
      </c>
      <c r="E9" s="86">
        <f t="shared" si="0"/>
        <v>145602349.72999999</v>
      </c>
      <c r="F9" s="86">
        <f t="shared" si="0"/>
        <v>139988111.93000001</v>
      </c>
      <c r="G9" s="86">
        <f t="shared" si="0"/>
        <v>193593398.55999997</v>
      </c>
    </row>
    <row r="10" spans="1:8">
      <c r="A10" s="8" t="s">
        <v>13</v>
      </c>
      <c r="B10" s="87">
        <f>SUM(B11:B17)</f>
        <v>186593931.99000001</v>
      </c>
      <c r="C10" s="87">
        <f t="shared" ref="C10:G10" si="1">SUM(C11:C17)</f>
        <v>7731963.5700000012</v>
      </c>
      <c r="D10" s="87">
        <f t="shared" si="1"/>
        <v>194325895.56</v>
      </c>
      <c r="E10" s="87">
        <f t="shared" si="1"/>
        <v>82349969.409999996</v>
      </c>
      <c r="F10" s="87">
        <f t="shared" si="1"/>
        <v>79379662.229999989</v>
      </c>
      <c r="G10" s="87">
        <f t="shared" si="1"/>
        <v>111975926.14999998</v>
      </c>
    </row>
    <row r="11" spans="1:8">
      <c r="A11" s="9" t="s">
        <v>14</v>
      </c>
      <c r="B11" s="91">
        <v>120293741</v>
      </c>
      <c r="C11" s="91">
        <v>907562.87</v>
      </c>
      <c r="D11" s="87">
        <f>B11+C11</f>
        <v>121201303.87</v>
      </c>
      <c r="E11" s="91">
        <v>55974777.07</v>
      </c>
      <c r="F11" s="91">
        <v>55974777.07</v>
      </c>
      <c r="G11" s="87">
        <f>D11-E11</f>
        <v>65226526.800000004</v>
      </c>
      <c r="H11" s="45" t="s">
        <v>160</v>
      </c>
    </row>
    <row r="12" spans="1:8">
      <c r="A12" s="9" t="s">
        <v>15</v>
      </c>
      <c r="B12" s="91">
        <v>9646127.5999999996</v>
      </c>
      <c r="C12" s="91">
        <v>2670324.66</v>
      </c>
      <c r="D12" s="87">
        <f t="shared" ref="D12:D17" si="2">B12+C12</f>
        <v>12316452.26</v>
      </c>
      <c r="E12" s="91">
        <v>6018152.8899999997</v>
      </c>
      <c r="F12" s="91">
        <v>6018152.8899999997</v>
      </c>
      <c r="G12" s="87">
        <f t="shared" ref="G12:G17" si="3">D12-E12</f>
        <v>6298299.3700000001</v>
      </c>
      <c r="H12" s="45" t="s">
        <v>161</v>
      </c>
    </row>
    <row r="13" spans="1:8">
      <c r="A13" s="9" t="s">
        <v>16</v>
      </c>
      <c r="B13" s="91">
        <v>20092952.989999998</v>
      </c>
      <c r="C13" s="91">
        <v>130263.43</v>
      </c>
      <c r="D13" s="87">
        <f t="shared" si="2"/>
        <v>20223216.419999998</v>
      </c>
      <c r="E13" s="91">
        <v>1757055.68</v>
      </c>
      <c r="F13" s="91">
        <v>1757055.68</v>
      </c>
      <c r="G13" s="87">
        <f t="shared" si="3"/>
        <v>18466160.739999998</v>
      </c>
      <c r="H13" s="45" t="s">
        <v>162</v>
      </c>
    </row>
    <row r="14" spans="1:8">
      <c r="A14" s="9" t="s">
        <v>17</v>
      </c>
      <c r="B14" s="91">
        <v>20087258</v>
      </c>
      <c r="C14" s="91">
        <v>4705890</v>
      </c>
      <c r="D14" s="87">
        <f t="shared" si="2"/>
        <v>24793148</v>
      </c>
      <c r="E14" s="91">
        <v>11526335.710000001</v>
      </c>
      <c r="F14" s="91">
        <v>9067982.3499999996</v>
      </c>
      <c r="G14" s="87">
        <f t="shared" si="3"/>
        <v>13266812.289999999</v>
      </c>
      <c r="H14" s="45" t="s">
        <v>163</v>
      </c>
    </row>
    <row r="15" spans="1:8">
      <c r="A15" s="9" t="s">
        <v>18</v>
      </c>
      <c r="B15" s="91">
        <v>15973852.4</v>
      </c>
      <c r="C15" s="91">
        <v>-402454.21</v>
      </c>
      <c r="D15" s="87">
        <f t="shared" si="2"/>
        <v>15571398.189999999</v>
      </c>
      <c r="E15" s="91">
        <v>7073648.0599999996</v>
      </c>
      <c r="F15" s="91">
        <v>6561694.2400000002</v>
      </c>
      <c r="G15" s="87">
        <f t="shared" si="3"/>
        <v>8497750.129999999</v>
      </c>
      <c r="H15" s="45" t="s">
        <v>164</v>
      </c>
    </row>
    <row r="16" spans="1:8">
      <c r="A16" s="9" t="s">
        <v>19</v>
      </c>
      <c r="B16" s="91">
        <v>500000</v>
      </c>
      <c r="C16" s="91">
        <v>-279623.18</v>
      </c>
      <c r="D16" s="87">
        <f t="shared" si="2"/>
        <v>220376.82</v>
      </c>
      <c r="E16" s="91">
        <v>0</v>
      </c>
      <c r="F16" s="91">
        <v>0</v>
      </c>
      <c r="G16" s="87">
        <f t="shared" si="3"/>
        <v>220376.82</v>
      </c>
      <c r="H16" s="45" t="s">
        <v>165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166</v>
      </c>
    </row>
    <row r="18" spans="1:8">
      <c r="A18" s="8" t="s">
        <v>21</v>
      </c>
      <c r="B18" s="87">
        <f>SUM(B19:B27)</f>
        <v>17428937.390000001</v>
      </c>
      <c r="C18" s="87">
        <f t="shared" ref="C18:G18" si="4">SUM(C19:C27)</f>
        <v>1400819.33</v>
      </c>
      <c r="D18" s="87">
        <f t="shared" si="4"/>
        <v>18829756.720000003</v>
      </c>
      <c r="E18" s="87">
        <f t="shared" si="4"/>
        <v>7439630.71</v>
      </c>
      <c r="F18" s="87">
        <f t="shared" si="4"/>
        <v>6224856.1200000001</v>
      </c>
      <c r="G18" s="87">
        <f t="shared" si="4"/>
        <v>11390126.01</v>
      </c>
    </row>
    <row r="19" spans="1:8">
      <c r="A19" s="9" t="s">
        <v>22</v>
      </c>
      <c r="B19" s="91">
        <v>4984325.82</v>
      </c>
      <c r="C19" s="91">
        <v>323562.26</v>
      </c>
      <c r="D19" s="87">
        <f t="shared" ref="D19:D27" si="5">B19+C19</f>
        <v>5307888.08</v>
      </c>
      <c r="E19" s="91">
        <v>1741192.54</v>
      </c>
      <c r="F19" s="91">
        <v>1427283.08</v>
      </c>
      <c r="G19" s="87">
        <f t="shared" ref="G19:G27" si="6">D19-E19</f>
        <v>3566695.54</v>
      </c>
      <c r="H19" s="46" t="s">
        <v>167</v>
      </c>
    </row>
    <row r="20" spans="1:8">
      <c r="A20" s="9" t="s">
        <v>23</v>
      </c>
      <c r="B20" s="91">
        <v>697204.16</v>
      </c>
      <c r="C20" s="91">
        <v>-64452.5</v>
      </c>
      <c r="D20" s="87">
        <f t="shared" si="5"/>
        <v>632751.66</v>
      </c>
      <c r="E20" s="91">
        <v>215860.62</v>
      </c>
      <c r="F20" s="91">
        <v>185046.66</v>
      </c>
      <c r="G20" s="87">
        <f t="shared" si="6"/>
        <v>416891.04000000004</v>
      </c>
      <c r="H20" s="46" t="s">
        <v>168</v>
      </c>
    </row>
    <row r="21" spans="1:8">
      <c r="A21" s="9" t="s">
        <v>24</v>
      </c>
      <c r="B21" s="91">
        <v>86496</v>
      </c>
      <c r="C21" s="91">
        <v>32171.200000000001</v>
      </c>
      <c r="D21" s="87">
        <f t="shared" si="5"/>
        <v>118667.2</v>
      </c>
      <c r="E21" s="91">
        <v>50991.44</v>
      </c>
      <c r="F21" s="91">
        <v>50891.44</v>
      </c>
      <c r="G21" s="87">
        <f t="shared" si="6"/>
        <v>67675.759999999995</v>
      </c>
      <c r="H21" s="46" t="s">
        <v>169</v>
      </c>
    </row>
    <row r="22" spans="1:8">
      <c r="A22" s="9" t="s">
        <v>25</v>
      </c>
      <c r="B22" s="91">
        <v>3746579.5</v>
      </c>
      <c r="C22" s="91">
        <v>262029.06</v>
      </c>
      <c r="D22" s="87">
        <f t="shared" si="5"/>
        <v>4008608.56</v>
      </c>
      <c r="E22" s="91">
        <v>2189526.1800000002</v>
      </c>
      <c r="F22" s="91">
        <v>1953748.71</v>
      </c>
      <c r="G22" s="87">
        <f t="shared" si="6"/>
        <v>1819082.38</v>
      </c>
      <c r="H22" s="46" t="s">
        <v>170</v>
      </c>
    </row>
    <row r="23" spans="1:8">
      <c r="A23" s="9" t="s">
        <v>26</v>
      </c>
      <c r="B23" s="91">
        <v>889408.28</v>
      </c>
      <c r="C23" s="91">
        <v>476004.44</v>
      </c>
      <c r="D23" s="87">
        <f t="shared" si="5"/>
        <v>1365412.72</v>
      </c>
      <c r="E23" s="91">
        <v>665831.87</v>
      </c>
      <c r="F23" s="91">
        <v>488731.69</v>
      </c>
      <c r="G23" s="87">
        <f t="shared" si="6"/>
        <v>699580.85</v>
      </c>
      <c r="H23" s="46" t="s">
        <v>171</v>
      </c>
    </row>
    <row r="24" spans="1:8">
      <c r="A24" s="9" t="s">
        <v>27</v>
      </c>
      <c r="B24" s="91">
        <v>3339349.88</v>
      </c>
      <c r="C24" s="91">
        <v>217778.34</v>
      </c>
      <c r="D24" s="87">
        <f t="shared" si="5"/>
        <v>3557128.2199999997</v>
      </c>
      <c r="E24" s="91">
        <v>1229888.01</v>
      </c>
      <c r="F24" s="91">
        <v>1087390.5900000001</v>
      </c>
      <c r="G24" s="87">
        <f t="shared" si="6"/>
        <v>2327240.21</v>
      </c>
      <c r="H24" s="46" t="s">
        <v>172</v>
      </c>
    </row>
    <row r="25" spans="1:8">
      <c r="A25" s="9" t="s">
        <v>28</v>
      </c>
      <c r="B25" s="91">
        <v>671264</v>
      </c>
      <c r="C25" s="91">
        <v>-53174</v>
      </c>
      <c r="D25" s="87">
        <f t="shared" si="5"/>
        <v>618090</v>
      </c>
      <c r="E25" s="91">
        <v>315650.34999999998</v>
      </c>
      <c r="F25" s="91">
        <v>287321.53000000003</v>
      </c>
      <c r="G25" s="87">
        <f t="shared" si="6"/>
        <v>302439.65000000002</v>
      </c>
      <c r="H25" s="46" t="s">
        <v>173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174</v>
      </c>
    </row>
    <row r="27" spans="1:8">
      <c r="A27" s="9" t="s">
        <v>30</v>
      </c>
      <c r="B27" s="91">
        <v>3014309.75</v>
      </c>
      <c r="C27" s="91">
        <v>206900.53</v>
      </c>
      <c r="D27" s="87">
        <f t="shared" si="5"/>
        <v>3221210.28</v>
      </c>
      <c r="E27" s="91">
        <v>1030689.7</v>
      </c>
      <c r="F27" s="91">
        <v>744442.42</v>
      </c>
      <c r="G27" s="87">
        <f t="shared" si="6"/>
        <v>2190520.58</v>
      </c>
      <c r="H27" s="46" t="s">
        <v>175</v>
      </c>
    </row>
    <row r="28" spans="1:8">
      <c r="A28" s="8" t="s">
        <v>31</v>
      </c>
      <c r="B28" s="87">
        <f>SUM(B29:B37)</f>
        <v>47039614.93</v>
      </c>
      <c r="C28" s="87">
        <f t="shared" ref="C28:G28" si="7">SUM(C29:C37)</f>
        <v>757481.60999999987</v>
      </c>
      <c r="D28" s="87">
        <f t="shared" si="7"/>
        <v>47797096.540000007</v>
      </c>
      <c r="E28" s="87">
        <f t="shared" si="7"/>
        <v>19924336.649999999</v>
      </c>
      <c r="F28" s="87">
        <f t="shared" si="7"/>
        <v>18958618.340000004</v>
      </c>
      <c r="G28" s="87">
        <f t="shared" si="7"/>
        <v>27872759.890000001</v>
      </c>
    </row>
    <row r="29" spans="1:8">
      <c r="A29" s="9" t="s">
        <v>32</v>
      </c>
      <c r="B29" s="91">
        <v>28982415.670000002</v>
      </c>
      <c r="C29" s="91">
        <v>782802.22</v>
      </c>
      <c r="D29" s="87">
        <f t="shared" ref="D29:D82" si="8">B29+C29</f>
        <v>29765217.890000001</v>
      </c>
      <c r="E29" s="91">
        <v>13665778.83</v>
      </c>
      <c r="F29" s="91">
        <v>13653916.810000001</v>
      </c>
      <c r="G29" s="87">
        <f t="shared" ref="G29:G37" si="9">D29-E29</f>
        <v>16099439.060000001</v>
      </c>
      <c r="H29" s="47" t="s">
        <v>176</v>
      </c>
    </row>
    <row r="30" spans="1:8">
      <c r="A30" s="9" t="s">
        <v>33</v>
      </c>
      <c r="B30" s="91">
        <v>1441704.62</v>
      </c>
      <c r="C30" s="91">
        <v>134992</v>
      </c>
      <c r="D30" s="87">
        <f t="shared" si="8"/>
        <v>1576696.62</v>
      </c>
      <c r="E30" s="91">
        <v>454049.72</v>
      </c>
      <c r="F30" s="91">
        <v>389553.72</v>
      </c>
      <c r="G30" s="87">
        <f t="shared" si="9"/>
        <v>1122646.9000000001</v>
      </c>
      <c r="H30" s="47" t="s">
        <v>177</v>
      </c>
    </row>
    <row r="31" spans="1:8">
      <c r="A31" s="9" t="s">
        <v>34</v>
      </c>
      <c r="B31" s="91">
        <v>831574.68</v>
      </c>
      <c r="C31" s="91">
        <v>821838.63</v>
      </c>
      <c r="D31" s="87">
        <f t="shared" si="8"/>
        <v>1653413.31</v>
      </c>
      <c r="E31" s="91">
        <v>1011963.07</v>
      </c>
      <c r="F31" s="91">
        <v>760039.75</v>
      </c>
      <c r="G31" s="87">
        <f t="shared" si="9"/>
        <v>641450.24000000011</v>
      </c>
      <c r="H31" s="47" t="s">
        <v>178</v>
      </c>
    </row>
    <row r="32" spans="1:8">
      <c r="A32" s="9" t="s">
        <v>35</v>
      </c>
      <c r="B32" s="91">
        <v>1770915.52</v>
      </c>
      <c r="C32" s="91">
        <v>157195</v>
      </c>
      <c r="D32" s="87">
        <f t="shared" si="8"/>
        <v>1928110.52</v>
      </c>
      <c r="E32" s="91">
        <v>1107791.6499999999</v>
      </c>
      <c r="F32" s="91">
        <v>1100109.32</v>
      </c>
      <c r="G32" s="87">
        <f t="shared" si="9"/>
        <v>820318.87000000011</v>
      </c>
      <c r="H32" s="47" t="s">
        <v>179</v>
      </c>
    </row>
    <row r="33" spans="1:8">
      <c r="A33" s="9" t="s">
        <v>36</v>
      </c>
      <c r="B33" s="91">
        <v>3374754.08</v>
      </c>
      <c r="C33" s="91">
        <v>-13179.08</v>
      </c>
      <c r="D33" s="87">
        <f t="shared" si="8"/>
        <v>3361575</v>
      </c>
      <c r="E33" s="91">
        <v>695692.55</v>
      </c>
      <c r="F33" s="91">
        <v>458128.18</v>
      </c>
      <c r="G33" s="87">
        <f t="shared" si="9"/>
        <v>2665882.4500000002</v>
      </c>
      <c r="H33" s="47" t="s">
        <v>180</v>
      </c>
    </row>
    <row r="34" spans="1:8">
      <c r="A34" s="9" t="s">
        <v>37</v>
      </c>
      <c r="B34" s="91">
        <v>3653523.22</v>
      </c>
      <c r="C34" s="91">
        <v>163822.45000000001</v>
      </c>
      <c r="D34" s="87">
        <f t="shared" si="8"/>
        <v>3817345.6700000004</v>
      </c>
      <c r="E34" s="91">
        <v>747610.1</v>
      </c>
      <c r="F34" s="91">
        <v>598760.30000000005</v>
      </c>
      <c r="G34" s="87">
        <f t="shared" si="9"/>
        <v>3069735.5700000003</v>
      </c>
      <c r="H34" s="47" t="s">
        <v>181</v>
      </c>
    </row>
    <row r="35" spans="1:8">
      <c r="A35" s="9" t="s">
        <v>38</v>
      </c>
      <c r="B35" s="91">
        <v>554367.42000000004</v>
      </c>
      <c r="C35" s="91">
        <v>-54922</v>
      </c>
      <c r="D35" s="87">
        <f t="shared" si="8"/>
        <v>499445.42000000004</v>
      </c>
      <c r="E35" s="91">
        <v>59682.84</v>
      </c>
      <c r="F35" s="91">
        <v>59682.84</v>
      </c>
      <c r="G35" s="87">
        <f t="shared" si="9"/>
        <v>439762.58000000007</v>
      </c>
      <c r="H35" s="47" t="s">
        <v>182</v>
      </c>
    </row>
    <row r="36" spans="1:8">
      <c r="A36" s="9" t="s">
        <v>39</v>
      </c>
      <c r="B36" s="91">
        <v>3824497</v>
      </c>
      <c r="C36" s="91">
        <v>-1229755.6100000001</v>
      </c>
      <c r="D36" s="87">
        <f t="shared" si="8"/>
        <v>2594741.3899999997</v>
      </c>
      <c r="E36" s="91">
        <v>859103.56</v>
      </c>
      <c r="F36" s="91">
        <v>833865.09</v>
      </c>
      <c r="G36" s="87">
        <f t="shared" si="9"/>
        <v>1735637.8299999996</v>
      </c>
      <c r="H36" s="47" t="s">
        <v>183</v>
      </c>
    </row>
    <row r="37" spans="1:8">
      <c r="A37" s="9" t="s">
        <v>40</v>
      </c>
      <c r="B37" s="91">
        <v>2605862.7200000002</v>
      </c>
      <c r="C37" s="91">
        <v>-5312</v>
      </c>
      <c r="D37" s="87">
        <f t="shared" si="8"/>
        <v>2600550.7200000002</v>
      </c>
      <c r="E37" s="91">
        <v>1322664.33</v>
      </c>
      <c r="F37" s="91">
        <v>1104562.33</v>
      </c>
      <c r="G37" s="87">
        <f t="shared" si="9"/>
        <v>1277886.3900000001</v>
      </c>
      <c r="H37" s="47" t="s">
        <v>184</v>
      </c>
    </row>
    <row r="38" spans="1:8">
      <c r="A38" s="8" t="s">
        <v>41</v>
      </c>
      <c r="B38" s="87">
        <f>SUM(B39:B47)</f>
        <v>38508698.380000003</v>
      </c>
      <c r="C38" s="87">
        <f t="shared" ref="C38:G38" si="10">SUM(C39:C47)</f>
        <v>21401482.760000002</v>
      </c>
      <c r="D38" s="87">
        <f t="shared" si="10"/>
        <v>59910181.140000001</v>
      </c>
      <c r="E38" s="87">
        <f t="shared" si="10"/>
        <v>27663911.240000002</v>
      </c>
      <c r="F38" s="87">
        <f t="shared" si="10"/>
        <v>27329810.18</v>
      </c>
      <c r="G38" s="87">
        <f t="shared" si="10"/>
        <v>32246269.899999999</v>
      </c>
    </row>
    <row r="39" spans="1:8">
      <c r="A39" s="9" t="s">
        <v>42</v>
      </c>
      <c r="B39" s="91">
        <v>30524327.870000001</v>
      </c>
      <c r="C39" s="91">
        <v>537809.93999999994</v>
      </c>
      <c r="D39" s="87">
        <f t="shared" si="8"/>
        <v>31062137.810000002</v>
      </c>
      <c r="E39" s="91">
        <v>14479973.859999999</v>
      </c>
      <c r="F39" s="91">
        <v>14479973.859999999</v>
      </c>
      <c r="G39" s="87">
        <f t="shared" ref="G39:G47" si="11">D39-E39</f>
        <v>16582163.950000003</v>
      </c>
      <c r="H39" s="48" t="s">
        <v>185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186</v>
      </c>
    </row>
    <row r="41" spans="1:8">
      <c r="A41" s="9" t="s">
        <v>44</v>
      </c>
      <c r="B41" s="91">
        <v>0</v>
      </c>
      <c r="C41" s="91">
        <v>1650000</v>
      </c>
      <c r="D41" s="87">
        <f t="shared" si="8"/>
        <v>1650000</v>
      </c>
      <c r="E41" s="91">
        <v>1080000</v>
      </c>
      <c r="F41" s="91">
        <v>1082500</v>
      </c>
      <c r="G41" s="87">
        <f t="shared" si="11"/>
        <v>570000</v>
      </c>
      <c r="H41" s="48" t="s">
        <v>187</v>
      </c>
    </row>
    <row r="42" spans="1:8">
      <c r="A42" s="9" t="s">
        <v>45</v>
      </c>
      <c r="B42" s="91">
        <v>7984370.5099999998</v>
      </c>
      <c r="C42" s="91">
        <v>19213672.82</v>
      </c>
      <c r="D42" s="87">
        <f t="shared" si="8"/>
        <v>27198043.329999998</v>
      </c>
      <c r="E42" s="91">
        <v>12103937.380000001</v>
      </c>
      <c r="F42" s="91">
        <v>11767336.32</v>
      </c>
      <c r="G42" s="87">
        <f t="shared" si="11"/>
        <v>15094105.949999997</v>
      </c>
      <c r="H42" s="48" t="s">
        <v>188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189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8">
      <c r="A48" s="8" t="s">
        <v>51</v>
      </c>
      <c r="B48" s="87">
        <f>SUM(B49:B57)</f>
        <v>3886896.8400000003</v>
      </c>
      <c r="C48" s="87">
        <f t="shared" ref="C48:G48" si="12">SUM(C49:C57)</f>
        <v>2316840.81</v>
      </c>
      <c r="D48" s="87">
        <f t="shared" si="12"/>
        <v>6203737.6499999994</v>
      </c>
      <c r="E48" s="87">
        <f t="shared" si="12"/>
        <v>1162878.4500000002</v>
      </c>
      <c r="F48" s="87">
        <f t="shared" si="12"/>
        <v>1139378.4500000002</v>
      </c>
      <c r="G48" s="87">
        <f t="shared" si="12"/>
        <v>5040859.2</v>
      </c>
    </row>
    <row r="49" spans="1:8">
      <c r="A49" s="9" t="s">
        <v>52</v>
      </c>
      <c r="B49" s="91">
        <v>1872911.7</v>
      </c>
      <c r="C49" s="91">
        <v>-242481.07</v>
      </c>
      <c r="D49" s="87">
        <f t="shared" si="8"/>
        <v>1630430.63</v>
      </c>
      <c r="E49" s="91">
        <v>214249.79</v>
      </c>
      <c r="F49" s="91">
        <v>205749.79</v>
      </c>
      <c r="G49" s="87">
        <f t="shared" ref="G49:G57" si="13">D49-E49</f>
        <v>1416180.8399999999</v>
      </c>
      <c r="H49" s="49" t="s">
        <v>192</v>
      </c>
    </row>
    <row r="50" spans="1:8">
      <c r="A50" s="9" t="s">
        <v>53</v>
      </c>
      <c r="B50" s="91">
        <v>360320</v>
      </c>
      <c r="C50" s="91">
        <v>-84000</v>
      </c>
      <c r="D50" s="87">
        <f t="shared" si="8"/>
        <v>276320</v>
      </c>
      <c r="E50" s="91">
        <v>11999.03</v>
      </c>
      <c r="F50" s="91">
        <v>11999.03</v>
      </c>
      <c r="G50" s="87">
        <f t="shared" si="13"/>
        <v>264320.96999999997</v>
      </c>
      <c r="H50" s="49" t="s">
        <v>193</v>
      </c>
    </row>
    <row r="51" spans="1:8">
      <c r="A51" s="9" t="s">
        <v>54</v>
      </c>
      <c r="B51" s="91">
        <v>0</v>
      </c>
      <c r="C51" s="91">
        <v>105000</v>
      </c>
      <c r="D51" s="87">
        <f t="shared" si="8"/>
        <v>105000</v>
      </c>
      <c r="E51" s="91">
        <v>111300</v>
      </c>
      <c r="F51" s="91">
        <v>105000</v>
      </c>
      <c r="G51" s="87">
        <f t="shared" si="13"/>
        <v>-6300</v>
      </c>
      <c r="H51" s="49" t="s">
        <v>194</v>
      </c>
    </row>
    <row r="52" spans="1:8">
      <c r="A52" s="9" t="s">
        <v>55</v>
      </c>
      <c r="B52" s="91">
        <v>817595</v>
      </c>
      <c r="C52" s="91">
        <v>-67558</v>
      </c>
      <c r="D52" s="87">
        <f t="shared" si="8"/>
        <v>750037</v>
      </c>
      <c r="E52" s="91">
        <v>652442</v>
      </c>
      <c r="F52" s="91">
        <v>652442</v>
      </c>
      <c r="G52" s="87">
        <f t="shared" si="13"/>
        <v>97595</v>
      </c>
      <c r="H52" s="49" t="s">
        <v>195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196</v>
      </c>
    </row>
    <row r="54" spans="1:8">
      <c r="A54" s="9" t="s">
        <v>57</v>
      </c>
      <c r="B54" s="91">
        <v>521000</v>
      </c>
      <c r="C54" s="91">
        <v>792755.88</v>
      </c>
      <c r="D54" s="87">
        <f t="shared" si="8"/>
        <v>1313755.8799999999</v>
      </c>
      <c r="E54" s="91">
        <v>144356.26999999999</v>
      </c>
      <c r="F54" s="91">
        <v>135656.26999999999</v>
      </c>
      <c r="G54" s="87">
        <f t="shared" si="13"/>
        <v>1169399.6099999999</v>
      </c>
      <c r="H54" s="49" t="s">
        <v>197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>
      <c r="A56" s="9" t="s">
        <v>59</v>
      </c>
      <c r="B56" s="91">
        <v>0</v>
      </c>
      <c r="C56" s="91">
        <v>1800000</v>
      </c>
      <c r="D56" s="87">
        <f t="shared" si="8"/>
        <v>1800000</v>
      </c>
      <c r="E56" s="91">
        <v>0</v>
      </c>
      <c r="F56" s="91">
        <v>0</v>
      </c>
      <c r="G56" s="87">
        <f t="shared" si="13"/>
        <v>1800000</v>
      </c>
      <c r="H56" s="49" t="s">
        <v>199</v>
      </c>
    </row>
    <row r="57" spans="1:8">
      <c r="A57" s="9" t="s">
        <v>60</v>
      </c>
      <c r="B57" s="91">
        <v>315070.14</v>
      </c>
      <c r="C57" s="91">
        <v>13124</v>
      </c>
      <c r="D57" s="87">
        <f t="shared" si="8"/>
        <v>328194.14</v>
      </c>
      <c r="E57" s="91">
        <v>28531.360000000001</v>
      </c>
      <c r="F57" s="91">
        <v>28531.360000000001</v>
      </c>
      <c r="G57" s="87">
        <f t="shared" si="13"/>
        <v>299662.78000000003</v>
      </c>
      <c r="H57" s="49" t="s">
        <v>200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12006891.959999999</v>
      </c>
      <c r="D58" s="87">
        <f t="shared" si="14"/>
        <v>12006891.959999999</v>
      </c>
      <c r="E58" s="87">
        <f t="shared" si="14"/>
        <v>7061623.2700000005</v>
      </c>
      <c r="F58" s="87">
        <f t="shared" si="14"/>
        <v>6955786.6100000003</v>
      </c>
      <c r="G58" s="87">
        <f t="shared" si="14"/>
        <v>4945268.6899999985</v>
      </c>
    </row>
    <row r="59" spans="1:8">
      <c r="A59" s="9" t="s">
        <v>62</v>
      </c>
      <c r="B59" s="91">
        <v>0</v>
      </c>
      <c r="C59" s="91">
        <v>9182981.3599999994</v>
      </c>
      <c r="D59" s="87">
        <f t="shared" si="8"/>
        <v>9182981.3599999994</v>
      </c>
      <c r="E59" s="91">
        <v>5735917.2800000003</v>
      </c>
      <c r="F59" s="91">
        <v>5630080.6200000001</v>
      </c>
      <c r="G59" s="87">
        <f t="shared" ref="G59:G61" si="15">D59-E59</f>
        <v>3447064.0799999991</v>
      </c>
      <c r="H59" s="50" t="s">
        <v>201</v>
      </c>
    </row>
    <row r="60" spans="1:8">
      <c r="A60" s="9" t="s">
        <v>63</v>
      </c>
      <c r="B60" s="91">
        <v>0</v>
      </c>
      <c r="C60" s="91">
        <v>2188147.1</v>
      </c>
      <c r="D60" s="87">
        <f t="shared" si="8"/>
        <v>2188147.1</v>
      </c>
      <c r="E60" s="91">
        <v>689990.12</v>
      </c>
      <c r="F60" s="91">
        <v>689990.12</v>
      </c>
      <c r="G60" s="87">
        <f t="shared" si="15"/>
        <v>1498156.98</v>
      </c>
      <c r="H60" s="50" t="s">
        <v>202</v>
      </c>
    </row>
    <row r="61" spans="1:8">
      <c r="A61" s="9" t="s">
        <v>64</v>
      </c>
      <c r="B61" s="91">
        <v>0</v>
      </c>
      <c r="C61" s="91">
        <v>635763.5</v>
      </c>
      <c r="D61" s="87">
        <f t="shared" si="8"/>
        <v>635763.5</v>
      </c>
      <c r="E61" s="91">
        <v>635715.87</v>
      </c>
      <c r="F61" s="91">
        <v>635715.87</v>
      </c>
      <c r="G61" s="87">
        <f t="shared" si="15"/>
        <v>47.630000000004657</v>
      </c>
      <c r="H61" s="50" t="s">
        <v>203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10188.719999999999</v>
      </c>
      <c r="D62" s="87">
        <f t="shared" si="16"/>
        <v>10188.719999999999</v>
      </c>
      <c r="E62" s="87">
        <f t="shared" si="16"/>
        <v>0</v>
      </c>
      <c r="F62" s="87">
        <f t="shared" si="16"/>
        <v>0</v>
      </c>
      <c r="G62" s="87">
        <f t="shared" si="16"/>
        <v>10188.719999999999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204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205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206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207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208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209</v>
      </c>
    </row>
    <row r="70" spans="1:8">
      <c r="A70" s="9" t="s">
        <v>73</v>
      </c>
      <c r="B70" s="91">
        <v>0</v>
      </c>
      <c r="C70" s="91">
        <v>10188.719999999999</v>
      </c>
      <c r="D70" s="87">
        <f t="shared" si="8"/>
        <v>10188.719999999999</v>
      </c>
      <c r="E70" s="91">
        <v>0</v>
      </c>
      <c r="F70" s="91">
        <v>0</v>
      </c>
      <c r="G70" s="87">
        <f t="shared" si="17"/>
        <v>10188.719999999999</v>
      </c>
      <c r="H70" s="51" t="s">
        <v>210</v>
      </c>
    </row>
    <row r="71" spans="1:8">
      <c r="A71" s="8" t="s">
        <v>74</v>
      </c>
      <c r="B71" s="87">
        <f>SUM(B72:B74)</f>
        <v>200000</v>
      </c>
      <c r="C71" s="87">
        <f t="shared" ref="C71:G71" si="18">SUM(C72:C74)</f>
        <v>-88000</v>
      </c>
      <c r="D71" s="87">
        <f t="shared" si="18"/>
        <v>112000</v>
      </c>
      <c r="E71" s="87">
        <f t="shared" si="18"/>
        <v>0</v>
      </c>
      <c r="F71" s="87">
        <f t="shared" si="18"/>
        <v>0</v>
      </c>
      <c r="G71" s="87">
        <f t="shared" si="18"/>
        <v>112000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211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212</v>
      </c>
    </row>
    <row r="74" spans="1:8">
      <c r="A74" s="9" t="s">
        <v>77</v>
      </c>
      <c r="B74" s="91">
        <v>200000</v>
      </c>
      <c r="C74" s="91">
        <v>-88000</v>
      </c>
      <c r="D74" s="87">
        <f t="shared" si="8"/>
        <v>112000</v>
      </c>
      <c r="E74" s="91">
        <v>0</v>
      </c>
      <c r="F74" s="91">
        <v>0</v>
      </c>
      <c r="G74" s="87">
        <f t="shared" si="19"/>
        <v>112000</v>
      </c>
      <c r="H74" s="52" t="s">
        <v>213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214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215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216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217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218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219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220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115941659.59999998</v>
      </c>
      <c r="C84" s="86">
        <f t="shared" ref="C84:G84" si="22">C85+C93+C103+C113+C123+C133+C137+C146+C150</f>
        <v>26127163.810000002</v>
      </c>
      <c r="D84" s="86">
        <f t="shared" si="22"/>
        <v>142068823.41</v>
      </c>
      <c r="E84" s="86">
        <f t="shared" si="22"/>
        <v>55086982.080000006</v>
      </c>
      <c r="F84" s="86">
        <f t="shared" si="22"/>
        <v>49668487.770000003</v>
      </c>
      <c r="G84" s="86">
        <f t="shared" si="22"/>
        <v>86981841.330000013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2501980.23</v>
      </c>
      <c r="D85" s="87">
        <f t="shared" si="23"/>
        <v>2501980.23</v>
      </c>
      <c r="E85" s="87">
        <f t="shared" si="23"/>
        <v>909614</v>
      </c>
      <c r="F85" s="87">
        <f t="shared" si="23"/>
        <v>909614</v>
      </c>
      <c r="G85" s="87">
        <f t="shared" si="23"/>
        <v>1592366.23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221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222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223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224</v>
      </c>
    </row>
    <row r="90" spans="1:8">
      <c r="A90" s="9" t="s">
        <v>18</v>
      </c>
      <c r="B90" s="91">
        <v>0</v>
      </c>
      <c r="C90" s="91">
        <v>2501980.23</v>
      </c>
      <c r="D90" s="87">
        <f t="shared" si="24"/>
        <v>2501980.23</v>
      </c>
      <c r="E90" s="91">
        <v>909614</v>
      </c>
      <c r="F90" s="91">
        <v>909614</v>
      </c>
      <c r="G90" s="87">
        <f t="shared" si="25"/>
        <v>1592366.23</v>
      </c>
      <c r="H90" s="54" t="s">
        <v>225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226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227</v>
      </c>
    </row>
    <row r="93" spans="1:8">
      <c r="A93" s="8" t="s">
        <v>21</v>
      </c>
      <c r="B93" s="87">
        <f>SUM(B94:B102)</f>
        <v>34529149.439999998</v>
      </c>
      <c r="C93" s="87">
        <f t="shared" ref="C93:G93" si="26">SUM(C94:C102)</f>
        <v>833571.41</v>
      </c>
      <c r="D93" s="87">
        <f t="shared" si="26"/>
        <v>35362720.850000001</v>
      </c>
      <c r="E93" s="87">
        <f t="shared" si="26"/>
        <v>15525653.389999999</v>
      </c>
      <c r="F93" s="87">
        <f t="shared" si="26"/>
        <v>10741145.6</v>
      </c>
      <c r="G93" s="87">
        <f t="shared" si="26"/>
        <v>19837067.460000001</v>
      </c>
    </row>
    <row r="94" spans="1:8">
      <c r="A94" s="9" t="s">
        <v>22</v>
      </c>
      <c r="B94" s="91">
        <v>459000</v>
      </c>
      <c r="C94" s="91">
        <v>-137603.75</v>
      </c>
      <c r="D94" s="87">
        <f t="shared" ref="D94:D102" si="27">B94+C94</f>
        <v>321396.25</v>
      </c>
      <c r="E94" s="91">
        <v>201037.16</v>
      </c>
      <c r="F94" s="91">
        <v>169403.38</v>
      </c>
      <c r="G94" s="87">
        <f t="shared" ref="G94:G102" si="28">D94-E94</f>
        <v>120359.09</v>
      </c>
      <c r="H94" s="55" t="s">
        <v>228</v>
      </c>
    </row>
    <row r="95" spans="1:8">
      <c r="A95" s="9" t="s">
        <v>23</v>
      </c>
      <c r="B95" s="91">
        <v>923600</v>
      </c>
      <c r="C95" s="91">
        <v>0</v>
      </c>
      <c r="D95" s="87">
        <f t="shared" si="27"/>
        <v>923600</v>
      </c>
      <c r="E95" s="91">
        <v>439220.83</v>
      </c>
      <c r="F95" s="91">
        <v>379259.19</v>
      </c>
      <c r="G95" s="87">
        <f t="shared" si="28"/>
        <v>484379.17</v>
      </c>
      <c r="H95" s="55" t="s">
        <v>229</v>
      </c>
    </row>
    <row r="96" spans="1:8">
      <c r="A96" s="9" t="s">
        <v>24</v>
      </c>
      <c r="B96" s="91">
        <v>100000</v>
      </c>
      <c r="C96" s="91">
        <v>0</v>
      </c>
      <c r="D96" s="87">
        <f t="shared" si="27"/>
        <v>100000</v>
      </c>
      <c r="E96" s="91">
        <v>4549.9799999999996</v>
      </c>
      <c r="F96" s="91">
        <v>4549.9799999999996</v>
      </c>
      <c r="G96" s="87">
        <f t="shared" si="28"/>
        <v>95450.02</v>
      </c>
      <c r="H96" s="55" t="s">
        <v>230</v>
      </c>
    </row>
    <row r="97" spans="1:8">
      <c r="A97" s="9" t="s">
        <v>25</v>
      </c>
      <c r="B97" s="91">
        <v>5812001</v>
      </c>
      <c r="C97" s="91">
        <v>988089.97</v>
      </c>
      <c r="D97" s="87">
        <f t="shared" si="27"/>
        <v>6800090.9699999997</v>
      </c>
      <c r="E97" s="91">
        <v>3790451.79</v>
      </c>
      <c r="F97" s="91">
        <v>2047624.92</v>
      </c>
      <c r="G97" s="87">
        <f t="shared" si="28"/>
        <v>3009639.1799999997</v>
      </c>
      <c r="H97" s="55" t="s">
        <v>231</v>
      </c>
    </row>
    <row r="98" spans="1:8">
      <c r="A98" s="2" t="s">
        <v>26</v>
      </c>
      <c r="B98" s="91">
        <v>257000</v>
      </c>
      <c r="C98" s="91">
        <v>35584.629999999997</v>
      </c>
      <c r="D98" s="87">
        <f t="shared" si="27"/>
        <v>292584.63</v>
      </c>
      <c r="E98" s="91">
        <v>159209.84</v>
      </c>
      <c r="F98" s="91">
        <v>114403.83</v>
      </c>
      <c r="G98" s="87">
        <f t="shared" si="28"/>
        <v>133374.79</v>
      </c>
      <c r="H98" s="55" t="s">
        <v>232</v>
      </c>
    </row>
    <row r="99" spans="1:8">
      <c r="A99" s="9" t="s">
        <v>27</v>
      </c>
      <c r="B99" s="91">
        <v>23050000</v>
      </c>
      <c r="C99" s="91">
        <v>0</v>
      </c>
      <c r="D99" s="87">
        <f t="shared" si="27"/>
        <v>23050000</v>
      </c>
      <c r="E99" s="91">
        <v>9620533.4399999995</v>
      </c>
      <c r="F99" s="91">
        <v>6940765.6200000001</v>
      </c>
      <c r="G99" s="87">
        <f t="shared" si="28"/>
        <v>13429466.560000001</v>
      </c>
      <c r="H99" s="55" t="s">
        <v>233</v>
      </c>
    </row>
    <row r="100" spans="1:8">
      <c r="A100" s="9" t="s">
        <v>28</v>
      </c>
      <c r="B100" s="91">
        <v>1223000</v>
      </c>
      <c r="C100" s="91">
        <v>-25499.439999999999</v>
      </c>
      <c r="D100" s="87">
        <f t="shared" si="27"/>
        <v>1197500.56</v>
      </c>
      <c r="E100" s="91">
        <v>225494.66</v>
      </c>
      <c r="F100" s="91">
        <v>156173.06</v>
      </c>
      <c r="G100" s="87">
        <f t="shared" si="28"/>
        <v>972005.9</v>
      </c>
      <c r="H100" s="55" t="s">
        <v>234</v>
      </c>
    </row>
    <row r="101" spans="1:8">
      <c r="A101" s="9" t="s">
        <v>29</v>
      </c>
      <c r="B101" s="91">
        <v>25000</v>
      </c>
      <c r="C101" s="91">
        <v>15000</v>
      </c>
      <c r="D101" s="87">
        <f t="shared" si="27"/>
        <v>40000</v>
      </c>
      <c r="E101" s="91">
        <v>24847.200000000001</v>
      </c>
      <c r="F101" s="91">
        <v>24847.200000000001</v>
      </c>
      <c r="G101" s="87">
        <f t="shared" si="28"/>
        <v>15152.8</v>
      </c>
      <c r="H101" s="55" t="s">
        <v>235</v>
      </c>
    </row>
    <row r="102" spans="1:8">
      <c r="A102" s="9" t="s">
        <v>30</v>
      </c>
      <c r="B102" s="91">
        <v>2679548.44</v>
      </c>
      <c r="C102" s="91">
        <v>-42000</v>
      </c>
      <c r="D102" s="87">
        <f t="shared" si="27"/>
        <v>2637548.44</v>
      </c>
      <c r="E102" s="91">
        <v>1060308.49</v>
      </c>
      <c r="F102" s="91">
        <v>904118.42</v>
      </c>
      <c r="G102" s="87">
        <f t="shared" si="28"/>
        <v>1577239.95</v>
      </c>
      <c r="H102" s="55" t="s">
        <v>236</v>
      </c>
    </row>
    <row r="103" spans="1:8">
      <c r="A103" s="8" t="s">
        <v>31</v>
      </c>
      <c r="B103" s="87">
        <f>SUM(B104:B112)</f>
        <v>12011020</v>
      </c>
      <c r="C103" s="87">
        <f t="shared" ref="C103:G103" si="29">SUM(C104:C112)</f>
        <v>-1758071.18</v>
      </c>
      <c r="D103" s="87">
        <f t="shared" si="29"/>
        <v>10252948.82</v>
      </c>
      <c r="E103" s="87">
        <f t="shared" si="29"/>
        <v>3816339.75</v>
      </c>
      <c r="F103" s="87">
        <f t="shared" si="29"/>
        <v>3384292.58</v>
      </c>
      <c r="G103" s="87">
        <f t="shared" si="29"/>
        <v>6436609.0700000012</v>
      </c>
    </row>
    <row r="104" spans="1:8">
      <c r="A104" s="9" t="s">
        <v>32</v>
      </c>
      <c r="B104" s="91">
        <v>5041400</v>
      </c>
      <c r="C104" s="91">
        <v>-1426071.18</v>
      </c>
      <c r="D104" s="87">
        <f t="shared" ref="D104:D112" si="30">B104+C104</f>
        <v>3615328.8200000003</v>
      </c>
      <c r="E104" s="91">
        <v>753847.64</v>
      </c>
      <c r="F104" s="91">
        <v>752166.31</v>
      </c>
      <c r="G104" s="87">
        <f t="shared" ref="G104:G112" si="31">D104-E104</f>
        <v>2861481.18</v>
      </c>
      <c r="H104" s="56" t="s">
        <v>237</v>
      </c>
    </row>
    <row r="105" spans="1:8">
      <c r="A105" s="9" t="s">
        <v>33</v>
      </c>
      <c r="B105" s="91">
        <v>65620</v>
      </c>
      <c r="C105" s="91">
        <v>-6000</v>
      </c>
      <c r="D105" s="87">
        <f t="shared" si="30"/>
        <v>59620</v>
      </c>
      <c r="E105" s="91">
        <v>0</v>
      </c>
      <c r="F105" s="91">
        <v>0</v>
      </c>
      <c r="G105" s="87">
        <f t="shared" si="31"/>
        <v>59620</v>
      </c>
      <c r="H105" s="56" t="s">
        <v>238</v>
      </c>
    </row>
    <row r="106" spans="1:8">
      <c r="A106" s="9" t="s">
        <v>34</v>
      </c>
      <c r="B106" s="91">
        <v>780000</v>
      </c>
      <c r="C106" s="91">
        <v>0</v>
      </c>
      <c r="D106" s="87">
        <f t="shared" si="30"/>
        <v>780000</v>
      </c>
      <c r="E106" s="91">
        <v>31552</v>
      </c>
      <c r="F106" s="91">
        <v>31552</v>
      </c>
      <c r="G106" s="87">
        <f t="shared" si="31"/>
        <v>748448</v>
      </c>
      <c r="H106" s="56" t="s">
        <v>239</v>
      </c>
    </row>
    <row r="107" spans="1:8">
      <c r="A107" s="9" t="s">
        <v>35</v>
      </c>
      <c r="B107" s="91">
        <v>1190000</v>
      </c>
      <c r="C107" s="91">
        <v>0</v>
      </c>
      <c r="D107" s="87">
        <f t="shared" si="30"/>
        <v>1190000</v>
      </c>
      <c r="E107" s="91">
        <v>385042.21</v>
      </c>
      <c r="F107" s="91">
        <v>385042.21</v>
      </c>
      <c r="G107" s="87">
        <f t="shared" si="31"/>
        <v>804957.79</v>
      </c>
      <c r="H107" s="56" t="s">
        <v>240</v>
      </c>
    </row>
    <row r="108" spans="1:8">
      <c r="A108" s="9" t="s">
        <v>36</v>
      </c>
      <c r="B108" s="91">
        <v>4488000</v>
      </c>
      <c r="C108" s="91">
        <v>-374000</v>
      </c>
      <c r="D108" s="87">
        <f t="shared" si="30"/>
        <v>4114000</v>
      </c>
      <c r="E108" s="91">
        <v>2584377.09</v>
      </c>
      <c r="F108" s="91">
        <v>2154011.25</v>
      </c>
      <c r="G108" s="87">
        <f t="shared" si="31"/>
        <v>1529622.9100000001</v>
      </c>
      <c r="H108" s="56" t="s">
        <v>241</v>
      </c>
    </row>
    <row r="109" spans="1:8">
      <c r="A109" s="9" t="s">
        <v>37</v>
      </c>
      <c r="B109" s="91">
        <v>49000</v>
      </c>
      <c r="C109" s="91">
        <v>-9000</v>
      </c>
      <c r="D109" s="87">
        <f t="shared" si="30"/>
        <v>40000</v>
      </c>
      <c r="E109" s="91">
        <v>26628.959999999999</v>
      </c>
      <c r="F109" s="91">
        <v>26628.959999999999</v>
      </c>
      <c r="G109" s="87">
        <f t="shared" si="31"/>
        <v>13371.04</v>
      </c>
      <c r="H109" s="56" t="s">
        <v>242</v>
      </c>
    </row>
    <row r="110" spans="1:8">
      <c r="A110" s="9" t="s">
        <v>38</v>
      </c>
      <c r="B110" s="91">
        <v>95000</v>
      </c>
      <c r="C110" s="91">
        <v>57000</v>
      </c>
      <c r="D110" s="87">
        <f t="shared" si="30"/>
        <v>152000</v>
      </c>
      <c r="E110" s="91">
        <v>15011.35</v>
      </c>
      <c r="F110" s="91">
        <v>15011.35</v>
      </c>
      <c r="G110" s="87">
        <f t="shared" si="31"/>
        <v>136988.65</v>
      </c>
      <c r="H110" s="56" t="s">
        <v>243</v>
      </c>
    </row>
    <row r="111" spans="1:8">
      <c r="A111" s="9" t="s">
        <v>39</v>
      </c>
      <c r="B111" s="91">
        <v>222000</v>
      </c>
      <c r="C111" s="91">
        <v>0</v>
      </c>
      <c r="D111" s="87">
        <f t="shared" si="30"/>
        <v>222000</v>
      </c>
      <c r="E111" s="91">
        <v>3640.5</v>
      </c>
      <c r="F111" s="91">
        <v>3640.5</v>
      </c>
      <c r="G111" s="87">
        <f t="shared" si="31"/>
        <v>218359.5</v>
      </c>
      <c r="H111" s="56" t="s">
        <v>244</v>
      </c>
    </row>
    <row r="112" spans="1:8">
      <c r="A112" s="9" t="s">
        <v>40</v>
      </c>
      <c r="B112" s="91">
        <v>80000</v>
      </c>
      <c r="C112" s="91">
        <v>0</v>
      </c>
      <c r="D112" s="87">
        <f t="shared" si="30"/>
        <v>80000</v>
      </c>
      <c r="E112" s="91">
        <v>16240</v>
      </c>
      <c r="F112" s="91">
        <v>16240</v>
      </c>
      <c r="G112" s="87">
        <f t="shared" si="31"/>
        <v>63760</v>
      </c>
      <c r="H112" s="56" t="s">
        <v>245</v>
      </c>
    </row>
    <row r="113" spans="1:8">
      <c r="A113" s="8" t="s">
        <v>41</v>
      </c>
      <c r="B113" s="87">
        <f>SUM(B114:B122)</f>
        <v>9348282.7599999998</v>
      </c>
      <c r="C113" s="87">
        <f t="shared" ref="C113:G113" si="32">SUM(C114:C122)</f>
        <v>-236973.9</v>
      </c>
      <c r="D113" s="87">
        <f t="shared" si="32"/>
        <v>9111308.8599999994</v>
      </c>
      <c r="E113" s="87">
        <f t="shared" si="32"/>
        <v>5025364.8600000003</v>
      </c>
      <c r="F113" s="87">
        <f t="shared" si="32"/>
        <v>5020764.8600000003</v>
      </c>
      <c r="G113" s="87">
        <f t="shared" si="32"/>
        <v>4085943.9999999991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246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247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248</v>
      </c>
    </row>
    <row r="117" spans="1:8">
      <c r="A117" s="9" t="s">
        <v>45</v>
      </c>
      <c r="B117" s="91">
        <v>9348282.7599999998</v>
      </c>
      <c r="C117" s="91">
        <v>-236973.9</v>
      </c>
      <c r="D117" s="87">
        <f t="shared" si="33"/>
        <v>9111308.8599999994</v>
      </c>
      <c r="E117" s="91">
        <v>5025364.8600000003</v>
      </c>
      <c r="F117" s="91">
        <v>5020764.8600000003</v>
      </c>
      <c r="G117" s="87">
        <f t="shared" si="34"/>
        <v>4085943.9999999991</v>
      </c>
      <c r="H117" s="57" t="s">
        <v>249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250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251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340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341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252</v>
      </c>
    </row>
    <row r="123" spans="1:8">
      <c r="A123" s="8" t="s">
        <v>51</v>
      </c>
      <c r="B123" s="87">
        <f>SUM(B124:B132)</f>
        <v>4070000</v>
      </c>
      <c r="C123" s="87">
        <f t="shared" ref="C123:G123" si="35">SUM(C124:C132)</f>
        <v>0</v>
      </c>
      <c r="D123" s="87">
        <f t="shared" si="35"/>
        <v>4070000</v>
      </c>
      <c r="E123" s="87">
        <f t="shared" si="35"/>
        <v>102525.8</v>
      </c>
      <c r="F123" s="87">
        <f t="shared" si="35"/>
        <v>102525.8</v>
      </c>
      <c r="G123" s="87">
        <f t="shared" si="35"/>
        <v>3967474.2</v>
      </c>
    </row>
    <row r="124" spans="1:8">
      <c r="A124" s="9" t="s">
        <v>52</v>
      </c>
      <c r="B124" s="91">
        <v>310000</v>
      </c>
      <c r="C124" s="91">
        <v>0</v>
      </c>
      <c r="D124" s="87">
        <f t="shared" ref="D124:D132" si="36">B124+C124</f>
        <v>310000</v>
      </c>
      <c r="E124" s="91">
        <v>28660</v>
      </c>
      <c r="F124" s="91">
        <v>28660</v>
      </c>
      <c r="G124" s="87">
        <f t="shared" ref="G124:G132" si="37">D124-E124</f>
        <v>281340</v>
      </c>
      <c r="H124" s="58" t="s">
        <v>253</v>
      </c>
    </row>
    <row r="125" spans="1:8">
      <c r="A125" s="9" t="s">
        <v>53</v>
      </c>
      <c r="B125" s="91">
        <v>10000</v>
      </c>
      <c r="C125" s="91">
        <v>0</v>
      </c>
      <c r="D125" s="87">
        <f t="shared" si="36"/>
        <v>10000</v>
      </c>
      <c r="E125" s="91">
        <v>0</v>
      </c>
      <c r="F125" s="91">
        <v>0</v>
      </c>
      <c r="G125" s="87">
        <f t="shared" si="37"/>
        <v>10000</v>
      </c>
      <c r="H125" s="58" t="s">
        <v>254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255</v>
      </c>
    </row>
    <row r="127" spans="1:8">
      <c r="A127" s="9" t="s">
        <v>55</v>
      </c>
      <c r="B127" s="91">
        <v>2630000</v>
      </c>
      <c r="C127" s="91">
        <v>0</v>
      </c>
      <c r="D127" s="87">
        <f t="shared" si="36"/>
        <v>2630000</v>
      </c>
      <c r="E127" s="91">
        <v>0</v>
      </c>
      <c r="F127" s="91">
        <v>0</v>
      </c>
      <c r="G127" s="87">
        <f t="shared" si="37"/>
        <v>2630000</v>
      </c>
      <c r="H127" s="58" t="s">
        <v>256</v>
      </c>
    </row>
    <row r="128" spans="1:8">
      <c r="A128" s="9" t="s">
        <v>56</v>
      </c>
      <c r="B128" s="91">
        <v>20000</v>
      </c>
      <c r="C128" s="91">
        <v>0</v>
      </c>
      <c r="D128" s="87">
        <f t="shared" si="36"/>
        <v>20000</v>
      </c>
      <c r="E128" s="91">
        <v>0</v>
      </c>
      <c r="F128" s="91">
        <v>0</v>
      </c>
      <c r="G128" s="87">
        <f t="shared" si="37"/>
        <v>20000</v>
      </c>
      <c r="H128" s="58" t="s">
        <v>257</v>
      </c>
    </row>
    <row r="129" spans="1:8">
      <c r="A129" s="9" t="s">
        <v>57</v>
      </c>
      <c r="B129" s="91">
        <v>1045000</v>
      </c>
      <c r="C129" s="91">
        <v>-4000</v>
      </c>
      <c r="D129" s="87">
        <f t="shared" si="36"/>
        <v>1041000</v>
      </c>
      <c r="E129" s="91">
        <v>16060</v>
      </c>
      <c r="F129" s="91">
        <v>16060</v>
      </c>
      <c r="G129" s="87">
        <f t="shared" si="37"/>
        <v>1024940</v>
      </c>
      <c r="H129" s="58" t="s">
        <v>258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259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260</v>
      </c>
    </row>
    <row r="132" spans="1:8">
      <c r="A132" s="9" t="s">
        <v>60</v>
      </c>
      <c r="B132" s="91">
        <v>55000</v>
      </c>
      <c r="C132" s="91">
        <v>4000</v>
      </c>
      <c r="D132" s="87">
        <f t="shared" si="36"/>
        <v>59000</v>
      </c>
      <c r="E132" s="91">
        <v>57805.8</v>
      </c>
      <c r="F132" s="91">
        <v>57805.8</v>
      </c>
      <c r="G132" s="87">
        <f t="shared" si="37"/>
        <v>1194.1999999999971</v>
      </c>
      <c r="H132" s="58" t="s">
        <v>261</v>
      </c>
    </row>
    <row r="133" spans="1:8">
      <c r="A133" s="8" t="s">
        <v>61</v>
      </c>
      <c r="B133" s="87">
        <f>SUM(B134:B136)</f>
        <v>45272599</v>
      </c>
      <c r="C133" s="87">
        <f t="shared" ref="C133:G133" si="38">SUM(C134:C136)</f>
        <v>26607287.620000001</v>
      </c>
      <c r="D133" s="87">
        <f t="shared" si="38"/>
        <v>71879886.620000005</v>
      </c>
      <c r="E133" s="87">
        <f t="shared" si="38"/>
        <v>27028553.790000003</v>
      </c>
      <c r="F133" s="87">
        <f t="shared" si="38"/>
        <v>26831214.440000001</v>
      </c>
      <c r="G133" s="87">
        <f t="shared" si="38"/>
        <v>44851332.830000006</v>
      </c>
    </row>
    <row r="134" spans="1:8">
      <c r="A134" s="9" t="s">
        <v>62</v>
      </c>
      <c r="B134" s="91">
        <v>40271000</v>
      </c>
      <c r="C134" s="91">
        <v>19920288.370000001</v>
      </c>
      <c r="D134" s="87">
        <f t="shared" ref="D134:D157" si="39">B134+C134</f>
        <v>60191288.370000005</v>
      </c>
      <c r="E134" s="91">
        <v>19595659.280000001</v>
      </c>
      <c r="F134" s="91">
        <v>19398319.93</v>
      </c>
      <c r="G134" s="87">
        <f t="shared" ref="G134:G136" si="40">D134-E134</f>
        <v>40595629.090000004</v>
      </c>
      <c r="H134" s="59" t="s">
        <v>262</v>
      </c>
    </row>
    <row r="135" spans="1:8">
      <c r="A135" s="9" t="s">
        <v>63</v>
      </c>
      <c r="B135" s="91">
        <v>3110000</v>
      </c>
      <c r="C135" s="91">
        <v>6281372.5199999996</v>
      </c>
      <c r="D135" s="87">
        <f t="shared" si="39"/>
        <v>9391372.5199999996</v>
      </c>
      <c r="E135" s="91">
        <v>5689033.5700000003</v>
      </c>
      <c r="F135" s="91">
        <v>5689033.5700000003</v>
      </c>
      <c r="G135" s="87">
        <f t="shared" si="40"/>
        <v>3702338.9499999993</v>
      </c>
      <c r="H135" s="59" t="s">
        <v>263</v>
      </c>
    </row>
    <row r="136" spans="1:8">
      <c r="A136" s="9" t="s">
        <v>64</v>
      </c>
      <c r="B136" s="91">
        <v>1891599</v>
      </c>
      <c r="C136" s="91">
        <v>405626.73</v>
      </c>
      <c r="D136" s="87">
        <f t="shared" si="39"/>
        <v>2297225.73</v>
      </c>
      <c r="E136" s="91">
        <v>1743860.94</v>
      </c>
      <c r="F136" s="91">
        <v>1743860.94</v>
      </c>
      <c r="G136" s="87">
        <f t="shared" si="40"/>
        <v>553364.79</v>
      </c>
      <c r="H136" s="59" t="s">
        <v>264</v>
      </c>
    </row>
    <row r="137" spans="1:8">
      <c r="A137" s="8" t="s">
        <v>65</v>
      </c>
      <c r="B137" s="87">
        <f>SUM(B138:B142,B144:B145)</f>
        <v>1205544.33</v>
      </c>
      <c r="C137" s="87">
        <f t="shared" ref="C137:G137" si="41">SUM(C138:C142,C144:C145)</f>
        <v>-1205544.33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265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266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267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268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269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270</v>
      </c>
    </row>
    <row r="145" spans="1:8">
      <c r="A145" s="9" t="s">
        <v>73</v>
      </c>
      <c r="B145" s="91">
        <v>1205544.33</v>
      </c>
      <c r="C145" s="91">
        <v>-1205544.33</v>
      </c>
      <c r="D145" s="87">
        <f t="shared" si="39"/>
        <v>0</v>
      </c>
      <c r="E145" s="91">
        <v>0</v>
      </c>
      <c r="F145" s="91">
        <v>0</v>
      </c>
      <c r="G145" s="87">
        <f t="shared" si="42"/>
        <v>0</v>
      </c>
      <c r="H145" s="60" t="s">
        <v>271</v>
      </c>
    </row>
    <row r="146" spans="1:8">
      <c r="A146" s="8" t="s">
        <v>74</v>
      </c>
      <c r="B146" s="87">
        <f>SUM(B147:B149)</f>
        <v>3487996.07</v>
      </c>
      <c r="C146" s="87">
        <f t="shared" ref="C146:G146" si="43">SUM(C147:C149)</f>
        <v>-615086.04</v>
      </c>
      <c r="D146" s="87">
        <f t="shared" si="43"/>
        <v>2872910.03</v>
      </c>
      <c r="E146" s="87">
        <f t="shared" si="43"/>
        <v>0</v>
      </c>
      <c r="F146" s="87">
        <f t="shared" si="43"/>
        <v>0</v>
      </c>
      <c r="G146" s="87">
        <f t="shared" si="43"/>
        <v>2872910.03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272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273</v>
      </c>
    </row>
    <row r="149" spans="1:8">
      <c r="A149" s="9" t="s">
        <v>77</v>
      </c>
      <c r="B149" s="91">
        <v>3487996.07</v>
      </c>
      <c r="C149" s="91">
        <v>-615086.04</v>
      </c>
      <c r="D149" s="87">
        <f t="shared" si="39"/>
        <v>2872910.03</v>
      </c>
      <c r="E149" s="91">
        <v>0</v>
      </c>
      <c r="F149" s="91">
        <v>0</v>
      </c>
      <c r="G149" s="87">
        <f t="shared" si="44"/>
        <v>2872910.03</v>
      </c>
      <c r="H149" s="61" t="s">
        <v>274</v>
      </c>
    </row>
    <row r="150" spans="1:8">
      <c r="A150" s="8" t="s">
        <v>78</v>
      </c>
      <c r="B150" s="87">
        <f>SUM(B151:B157)</f>
        <v>6017068</v>
      </c>
      <c r="C150" s="87">
        <f t="shared" ref="C150:G150" si="45">SUM(C151:C157)</f>
        <v>0</v>
      </c>
      <c r="D150" s="87">
        <f t="shared" si="45"/>
        <v>6017068</v>
      </c>
      <c r="E150" s="87">
        <f t="shared" si="45"/>
        <v>2678930.4900000002</v>
      </c>
      <c r="F150" s="87">
        <f t="shared" si="45"/>
        <v>2678930.4900000002</v>
      </c>
      <c r="G150" s="87">
        <f t="shared" si="45"/>
        <v>3338137.51</v>
      </c>
    </row>
    <row r="151" spans="1:8">
      <c r="A151" s="9" t="s">
        <v>79</v>
      </c>
      <c r="B151" s="91">
        <v>3182268</v>
      </c>
      <c r="C151" s="91">
        <v>0</v>
      </c>
      <c r="D151" s="87">
        <f t="shared" si="39"/>
        <v>3182268</v>
      </c>
      <c r="E151" s="91">
        <v>1591134</v>
      </c>
      <c r="F151" s="91">
        <v>1591134</v>
      </c>
      <c r="G151" s="87">
        <f t="shared" ref="G151:G157" si="46">D151-E151</f>
        <v>1591134</v>
      </c>
      <c r="H151" s="62" t="s">
        <v>275</v>
      </c>
    </row>
    <row r="152" spans="1:8">
      <c r="A152" s="9" t="s">
        <v>80</v>
      </c>
      <c r="B152" s="91">
        <v>2834800</v>
      </c>
      <c r="C152" s="91">
        <v>0</v>
      </c>
      <c r="D152" s="87">
        <f t="shared" si="39"/>
        <v>2834800</v>
      </c>
      <c r="E152" s="91">
        <v>1087796.49</v>
      </c>
      <c r="F152" s="91">
        <v>1087796.49</v>
      </c>
      <c r="G152" s="87">
        <f t="shared" si="46"/>
        <v>1747003.51</v>
      </c>
      <c r="H152" s="62" t="s">
        <v>276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277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278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279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280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281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409599739.12999994</v>
      </c>
      <c r="C159" s="86">
        <f t="shared" ref="C159:G159" si="47">C9+C84</f>
        <v>71664832.570000008</v>
      </c>
      <c r="D159" s="86">
        <f t="shared" si="47"/>
        <v>481264571.69999993</v>
      </c>
      <c r="E159" s="86">
        <f t="shared" si="47"/>
        <v>200689331.81</v>
      </c>
      <c r="F159" s="86">
        <f t="shared" si="47"/>
        <v>189656599.70000002</v>
      </c>
      <c r="G159" s="86">
        <f t="shared" si="47"/>
        <v>280575239.88999999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62" t="s">
        <v>88</v>
      </c>
      <c r="B1" s="262"/>
      <c r="C1" s="262"/>
      <c r="D1" s="262"/>
      <c r="E1" s="262"/>
      <c r="F1" s="262"/>
      <c r="G1" s="262"/>
    </row>
    <row r="2" spans="1:7">
      <c r="A2" s="244" t="s">
        <v>342</v>
      </c>
      <c r="B2" s="245"/>
      <c r="C2" s="245"/>
      <c r="D2" s="245"/>
      <c r="E2" s="245"/>
      <c r="F2" s="245"/>
      <c r="G2" s="246"/>
    </row>
    <row r="3" spans="1:7">
      <c r="A3" s="247" t="s">
        <v>1</v>
      </c>
      <c r="B3" s="248"/>
      <c r="C3" s="248"/>
      <c r="D3" s="248"/>
      <c r="E3" s="248"/>
      <c r="F3" s="248"/>
      <c r="G3" s="249"/>
    </row>
    <row r="4" spans="1:7">
      <c r="A4" s="247" t="s">
        <v>89</v>
      </c>
      <c r="B4" s="248"/>
      <c r="C4" s="248"/>
      <c r="D4" s="248"/>
      <c r="E4" s="248"/>
      <c r="F4" s="248"/>
      <c r="G4" s="249"/>
    </row>
    <row r="5" spans="1:7">
      <c r="A5" s="250" t="s">
        <v>343</v>
      </c>
      <c r="B5" s="251"/>
      <c r="C5" s="251"/>
      <c r="D5" s="251"/>
      <c r="E5" s="251"/>
      <c r="F5" s="251"/>
      <c r="G5" s="252"/>
    </row>
    <row r="6" spans="1:7">
      <c r="A6" s="253" t="s">
        <v>3</v>
      </c>
      <c r="B6" s="254"/>
      <c r="C6" s="254"/>
      <c r="D6" s="254"/>
      <c r="E6" s="254"/>
      <c r="F6" s="254"/>
      <c r="G6" s="255"/>
    </row>
    <row r="7" spans="1:7">
      <c r="A7" s="258" t="s">
        <v>4</v>
      </c>
      <c r="B7" s="268" t="s">
        <v>5</v>
      </c>
      <c r="C7" s="268"/>
      <c r="D7" s="268"/>
      <c r="E7" s="268"/>
      <c r="F7" s="268"/>
      <c r="G7" s="269" t="s">
        <v>6</v>
      </c>
    </row>
    <row r="8" spans="1:7" ht="30">
      <c r="A8" s="259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270"/>
    </row>
    <row r="9" spans="1:7">
      <c r="A9" s="14" t="s">
        <v>93</v>
      </c>
      <c r="B9" s="81">
        <f>SUM(B10:B18)</f>
        <v>293658079.52999997</v>
      </c>
      <c r="C9" s="81">
        <f t="shared" ref="C9:G9" si="0">SUM(C10:C18)</f>
        <v>45537668.759999998</v>
      </c>
      <c r="D9" s="81">
        <f t="shared" si="0"/>
        <v>339195748.28999996</v>
      </c>
      <c r="E9" s="81">
        <f t="shared" si="0"/>
        <v>145602349.72999999</v>
      </c>
      <c r="F9" s="81">
        <f t="shared" si="0"/>
        <v>139988111.93000001</v>
      </c>
      <c r="G9" s="81">
        <f t="shared" si="0"/>
        <v>193593398.55999997</v>
      </c>
    </row>
    <row r="10" spans="1:7">
      <c r="A10" s="92">
        <v>3111</v>
      </c>
      <c r="B10" s="93">
        <v>293658079.52999997</v>
      </c>
      <c r="C10" s="93">
        <v>0</v>
      </c>
      <c r="D10" s="82">
        <f>B10+C10</f>
        <v>293658079.52999997</v>
      </c>
      <c r="E10" s="93">
        <v>145602349.72999999</v>
      </c>
      <c r="F10" s="93">
        <v>139988111.93000001</v>
      </c>
      <c r="G10" s="82">
        <f>D10-E10</f>
        <v>148055729.79999998</v>
      </c>
    </row>
    <row r="11" spans="1:7">
      <c r="A11" s="92">
        <v>3111</v>
      </c>
      <c r="B11" s="93">
        <v>0</v>
      </c>
      <c r="C11" s="93">
        <v>45537668.759999998</v>
      </c>
      <c r="D11" s="82">
        <f t="shared" ref="D11:D17" si="1">B11+C11</f>
        <v>45537668.759999998</v>
      </c>
      <c r="E11" s="93">
        <v>0</v>
      </c>
      <c r="F11" s="93">
        <v>0</v>
      </c>
      <c r="G11" s="82">
        <f t="shared" ref="G11:G17" si="2">D11-E11</f>
        <v>45537668.759999998</v>
      </c>
    </row>
    <row r="12" spans="1:7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101</v>
      </c>
      <c r="B18" s="83"/>
      <c r="C18" s="83"/>
      <c r="D18" s="83"/>
      <c r="E18" s="83"/>
      <c r="F18" s="83"/>
      <c r="G18" s="83"/>
    </row>
    <row r="19" spans="1:7">
      <c r="A19" s="15" t="s">
        <v>102</v>
      </c>
      <c r="B19" s="84">
        <f>SUM(B20:B28)</f>
        <v>115941659.59999999</v>
      </c>
      <c r="C19" s="84">
        <f t="shared" ref="C19:G19" si="3">SUM(C20:C28)</f>
        <v>26127163.809999999</v>
      </c>
      <c r="D19" s="84">
        <f t="shared" si="3"/>
        <v>142068823.41</v>
      </c>
      <c r="E19" s="84">
        <f t="shared" si="3"/>
        <v>55086982.079999998</v>
      </c>
      <c r="F19" s="84">
        <f t="shared" si="3"/>
        <v>210956</v>
      </c>
      <c r="G19" s="84">
        <f t="shared" si="3"/>
        <v>86981841.329999998</v>
      </c>
    </row>
    <row r="20" spans="1:7">
      <c r="A20" s="92">
        <v>3111</v>
      </c>
      <c r="B20" s="93">
        <v>115941659.59999999</v>
      </c>
      <c r="C20" s="93">
        <v>26127163.809999999</v>
      </c>
      <c r="D20" s="82">
        <f t="shared" ref="D20:D28" si="4">B20+C20</f>
        <v>142068823.41</v>
      </c>
      <c r="E20" s="93">
        <v>55086982.079999998</v>
      </c>
      <c r="F20" s="93">
        <v>210956</v>
      </c>
      <c r="G20" s="82">
        <f t="shared" ref="G20:G28" si="5">D20-E20</f>
        <v>86981841.329999998</v>
      </c>
    </row>
    <row r="21" spans="1:7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409599739.13</v>
      </c>
      <c r="C29" s="84">
        <f t="shared" ref="C29:F29" si="6">C9+C19</f>
        <v>71664832.569999993</v>
      </c>
      <c r="D29" s="84">
        <f>B29+C29</f>
        <v>481264571.69999999</v>
      </c>
      <c r="E29" s="84">
        <f t="shared" si="6"/>
        <v>200689331.81</v>
      </c>
      <c r="F29" s="84">
        <f t="shared" si="6"/>
        <v>140199067.93000001</v>
      </c>
      <c r="G29" s="84">
        <f>D29-E29</f>
        <v>280575239.88999999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71" t="s">
        <v>103</v>
      </c>
      <c r="B1" s="272"/>
      <c r="C1" s="272"/>
      <c r="D1" s="272"/>
      <c r="E1" s="272"/>
      <c r="F1" s="272"/>
      <c r="G1" s="272"/>
    </row>
    <row r="2" spans="1:8">
      <c r="A2" s="244" t="s">
        <v>342</v>
      </c>
      <c r="B2" s="245"/>
      <c r="C2" s="245"/>
      <c r="D2" s="245"/>
      <c r="E2" s="245"/>
      <c r="F2" s="245"/>
      <c r="G2" s="246"/>
    </row>
    <row r="3" spans="1:8">
      <c r="A3" s="247" t="s">
        <v>104</v>
      </c>
      <c r="B3" s="248"/>
      <c r="C3" s="248"/>
      <c r="D3" s="248"/>
      <c r="E3" s="248"/>
      <c r="F3" s="248"/>
      <c r="G3" s="249"/>
    </row>
    <row r="4" spans="1:8">
      <c r="A4" s="247" t="s">
        <v>105</v>
      </c>
      <c r="B4" s="248"/>
      <c r="C4" s="248"/>
      <c r="D4" s="248"/>
      <c r="E4" s="248"/>
      <c r="F4" s="248"/>
      <c r="G4" s="249"/>
    </row>
    <row r="5" spans="1:8">
      <c r="A5" s="250" t="s">
        <v>343</v>
      </c>
      <c r="B5" s="251"/>
      <c r="C5" s="251"/>
      <c r="D5" s="251"/>
      <c r="E5" s="251"/>
      <c r="F5" s="251"/>
      <c r="G5" s="252"/>
    </row>
    <row r="6" spans="1:8">
      <c r="A6" s="253" t="s">
        <v>3</v>
      </c>
      <c r="B6" s="254"/>
      <c r="C6" s="254"/>
      <c r="D6" s="254"/>
      <c r="E6" s="254"/>
      <c r="F6" s="254"/>
      <c r="G6" s="255"/>
    </row>
    <row r="7" spans="1:8">
      <c r="A7" s="248" t="s">
        <v>4</v>
      </c>
      <c r="B7" s="253" t="s">
        <v>5</v>
      </c>
      <c r="C7" s="254"/>
      <c r="D7" s="254"/>
      <c r="E7" s="254"/>
      <c r="F7" s="255"/>
      <c r="G7" s="264" t="s">
        <v>106</v>
      </c>
    </row>
    <row r="8" spans="1:8" ht="30">
      <c r="A8" s="248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263"/>
    </row>
    <row r="9" spans="1:8">
      <c r="A9" s="25" t="s">
        <v>108</v>
      </c>
      <c r="B9" s="75">
        <f>B10+B19+B27+B37</f>
        <v>293658079.52999997</v>
      </c>
      <c r="C9" s="75">
        <f t="shared" ref="C9:G9" si="0">C10+C19+C27+C37</f>
        <v>45537668.760000005</v>
      </c>
      <c r="D9" s="75">
        <f t="shared" si="0"/>
        <v>339195748.28999996</v>
      </c>
      <c r="E9" s="75">
        <f t="shared" si="0"/>
        <v>145602349.73000002</v>
      </c>
      <c r="F9" s="75">
        <f t="shared" si="0"/>
        <v>139988111.93000001</v>
      </c>
      <c r="G9" s="75">
        <f t="shared" si="0"/>
        <v>193593398.55999997</v>
      </c>
    </row>
    <row r="10" spans="1:8">
      <c r="A10" s="26" t="s">
        <v>109</v>
      </c>
      <c r="B10" s="76">
        <f>SUM(B11:B18)</f>
        <v>194926594.73999998</v>
      </c>
      <c r="C10" s="76">
        <f t="shared" ref="C10:G10" si="1">SUM(C11:C18)</f>
        <v>9243200.2699999996</v>
      </c>
      <c r="D10" s="76">
        <f t="shared" si="1"/>
        <v>204169795.00999999</v>
      </c>
      <c r="E10" s="76">
        <f t="shared" si="1"/>
        <v>88877090.99000001</v>
      </c>
      <c r="F10" s="76">
        <f t="shared" si="1"/>
        <v>85026352.849999994</v>
      </c>
      <c r="G10" s="76">
        <f t="shared" si="1"/>
        <v>115292704.02</v>
      </c>
    </row>
    <row r="11" spans="1:8">
      <c r="A11" s="30" t="s">
        <v>110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282</v>
      </c>
    </row>
    <row r="12" spans="1:8">
      <c r="A12" s="30" t="s">
        <v>111</v>
      </c>
      <c r="B12" s="94">
        <v>746438.07</v>
      </c>
      <c r="C12" s="94">
        <v>-20000</v>
      </c>
      <c r="D12" s="76">
        <f t="shared" ref="D12:D18" si="2">B12+C12</f>
        <v>726438.07</v>
      </c>
      <c r="E12" s="94">
        <v>269887.44</v>
      </c>
      <c r="F12" s="94">
        <v>266637.90999999997</v>
      </c>
      <c r="G12" s="76">
        <f t="shared" ref="G12:G18" si="3">D12-E12</f>
        <v>456550.62999999995</v>
      </c>
      <c r="H12" s="63" t="s">
        <v>283</v>
      </c>
    </row>
    <row r="13" spans="1:8">
      <c r="A13" s="30" t="s">
        <v>112</v>
      </c>
      <c r="B13" s="94">
        <v>59836984.950000003</v>
      </c>
      <c r="C13" s="94">
        <v>4692879.38</v>
      </c>
      <c r="D13" s="76">
        <f t="shared" si="2"/>
        <v>64529864.330000006</v>
      </c>
      <c r="E13" s="94">
        <v>29392551.609999999</v>
      </c>
      <c r="F13" s="94">
        <v>28801305.739999998</v>
      </c>
      <c r="G13" s="76">
        <f t="shared" si="3"/>
        <v>35137312.720000006</v>
      </c>
      <c r="H13" s="63" t="s">
        <v>284</v>
      </c>
    </row>
    <row r="14" spans="1:8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>
      <c r="A15" s="30" t="s">
        <v>114</v>
      </c>
      <c r="B15" s="94">
        <v>33188418.890000001</v>
      </c>
      <c r="C15" s="94">
        <v>79800</v>
      </c>
      <c r="D15" s="76">
        <f t="shared" si="2"/>
        <v>33268218.890000001</v>
      </c>
      <c r="E15" s="94">
        <v>15307491.65</v>
      </c>
      <c r="F15" s="94">
        <v>15193522.24</v>
      </c>
      <c r="G15" s="76">
        <f t="shared" si="3"/>
        <v>17960727.240000002</v>
      </c>
      <c r="H15" s="63" t="s">
        <v>286</v>
      </c>
    </row>
    <row r="16" spans="1:8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>
      <c r="A17" s="30" t="s">
        <v>116</v>
      </c>
      <c r="B17" s="94">
        <v>59471193.350000001</v>
      </c>
      <c r="C17" s="94">
        <v>1036166.91</v>
      </c>
      <c r="D17" s="76">
        <f t="shared" si="2"/>
        <v>60507360.259999998</v>
      </c>
      <c r="E17" s="94">
        <v>23959850.289999999</v>
      </c>
      <c r="F17" s="94">
        <v>23770939.280000001</v>
      </c>
      <c r="G17" s="76">
        <f t="shared" si="3"/>
        <v>36547509.969999999</v>
      </c>
      <c r="H17" s="63" t="s">
        <v>288</v>
      </c>
    </row>
    <row r="18" spans="1:8">
      <c r="A18" s="30" t="s">
        <v>117</v>
      </c>
      <c r="B18" s="94">
        <v>41683559.479999997</v>
      </c>
      <c r="C18" s="94">
        <v>3454353.98</v>
      </c>
      <c r="D18" s="76">
        <f t="shared" si="2"/>
        <v>45137913.459999993</v>
      </c>
      <c r="E18" s="94">
        <v>19947310</v>
      </c>
      <c r="F18" s="94">
        <v>16993947.68</v>
      </c>
      <c r="G18" s="76">
        <f t="shared" si="3"/>
        <v>25190603.459999993</v>
      </c>
      <c r="H18" s="63" t="s">
        <v>289</v>
      </c>
    </row>
    <row r="19" spans="1:8">
      <c r="A19" s="26" t="s">
        <v>118</v>
      </c>
      <c r="B19" s="76">
        <f>SUM(B20:B26)</f>
        <v>89203898.230000004</v>
      </c>
      <c r="C19" s="76">
        <f t="shared" ref="C19:G19" si="4">SUM(C20:C26)</f>
        <v>18789837.290000003</v>
      </c>
      <c r="D19" s="76">
        <f t="shared" si="4"/>
        <v>107993735.52</v>
      </c>
      <c r="E19" s="76">
        <f t="shared" si="4"/>
        <v>46988861.710000008</v>
      </c>
      <c r="F19" s="76">
        <f t="shared" si="4"/>
        <v>45375182.24000001</v>
      </c>
      <c r="G19" s="76">
        <f t="shared" si="4"/>
        <v>61004873.810000002</v>
      </c>
    </row>
    <row r="20" spans="1:8">
      <c r="A20" s="30" t="s">
        <v>119</v>
      </c>
      <c r="B20" s="94">
        <v>12658437.220000001</v>
      </c>
      <c r="C20" s="94">
        <v>891473.96</v>
      </c>
      <c r="D20" s="76">
        <f t="shared" ref="D20:D26" si="5">B20+C20</f>
        <v>13549911.18</v>
      </c>
      <c r="E20" s="94">
        <v>5539256.4199999999</v>
      </c>
      <c r="F20" s="94">
        <v>5392865.0899999999</v>
      </c>
      <c r="G20" s="76">
        <f t="shared" ref="G20:G26" si="6">D20-E20</f>
        <v>8010654.7599999998</v>
      </c>
      <c r="H20" s="64" t="s">
        <v>290</v>
      </c>
    </row>
    <row r="21" spans="1:8">
      <c r="A21" s="30" t="s">
        <v>120</v>
      </c>
      <c r="B21" s="94">
        <v>50054288.689999998</v>
      </c>
      <c r="C21" s="94">
        <v>12377133.710000001</v>
      </c>
      <c r="D21" s="76">
        <f t="shared" si="5"/>
        <v>62431422.399999999</v>
      </c>
      <c r="E21" s="94">
        <v>27022960.18</v>
      </c>
      <c r="F21" s="94">
        <v>25845227.859999999</v>
      </c>
      <c r="G21" s="76">
        <f t="shared" si="6"/>
        <v>35408462.219999999</v>
      </c>
      <c r="H21" s="64" t="s">
        <v>291</v>
      </c>
    </row>
    <row r="22" spans="1:8">
      <c r="A22" s="30" t="s">
        <v>121</v>
      </c>
      <c r="B22" s="94">
        <v>5507714.7199999997</v>
      </c>
      <c r="C22" s="94">
        <v>287000</v>
      </c>
      <c r="D22" s="76">
        <f t="shared" si="5"/>
        <v>5794714.7199999997</v>
      </c>
      <c r="E22" s="94">
        <v>2787109.27</v>
      </c>
      <c r="F22" s="94">
        <v>2649464.58</v>
      </c>
      <c r="G22" s="76">
        <f t="shared" si="6"/>
        <v>3007605.4499999997</v>
      </c>
      <c r="H22" s="64" t="s">
        <v>292</v>
      </c>
    </row>
    <row r="23" spans="1:8">
      <c r="A23" s="30" t="s">
        <v>122</v>
      </c>
      <c r="B23" s="94">
        <v>12154155.18</v>
      </c>
      <c r="C23" s="94">
        <v>896669.96</v>
      </c>
      <c r="D23" s="76">
        <f t="shared" si="5"/>
        <v>13050825.140000001</v>
      </c>
      <c r="E23" s="94">
        <v>4354904.01</v>
      </c>
      <c r="F23" s="94">
        <v>4243628.7300000004</v>
      </c>
      <c r="G23" s="76">
        <f t="shared" si="6"/>
        <v>8695921.1300000008</v>
      </c>
      <c r="H23" s="64" t="s">
        <v>293</v>
      </c>
    </row>
    <row r="24" spans="1:8">
      <c r="A24" s="30" t="s">
        <v>123</v>
      </c>
      <c r="B24" s="94">
        <v>4696942.55</v>
      </c>
      <c r="C24" s="94">
        <v>-376504.34</v>
      </c>
      <c r="D24" s="76">
        <f t="shared" si="5"/>
        <v>4320438.21</v>
      </c>
      <c r="E24" s="94">
        <v>1423100.56</v>
      </c>
      <c r="F24" s="94">
        <v>1400086.2</v>
      </c>
      <c r="G24" s="76">
        <f t="shared" si="6"/>
        <v>2897337.65</v>
      </c>
      <c r="H24" s="64" t="s">
        <v>294</v>
      </c>
    </row>
    <row r="25" spans="1:8">
      <c r="A25" s="30" t="s">
        <v>124</v>
      </c>
      <c r="B25" s="94">
        <v>0</v>
      </c>
      <c r="C25" s="94">
        <v>4589750</v>
      </c>
      <c r="D25" s="76">
        <f t="shared" si="5"/>
        <v>4589750</v>
      </c>
      <c r="E25" s="94">
        <v>4062576</v>
      </c>
      <c r="F25" s="94">
        <v>4062576</v>
      </c>
      <c r="G25" s="76">
        <f t="shared" si="6"/>
        <v>527174</v>
      </c>
      <c r="H25" s="64" t="s">
        <v>295</v>
      </c>
    </row>
    <row r="26" spans="1:8">
      <c r="A26" s="30" t="s">
        <v>125</v>
      </c>
      <c r="B26" s="94">
        <v>4132359.87</v>
      </c>
      <c r="C26" s="94">
        <v>124314</v>
      </c>
      <c r="D26" s="76">
        <f t="shared" si="5"/>
        <v>4256673.87</v>
      </c>
      <c r="E26" s="94">
        <v>1798955.27</v>
      </c>
      <c r="F26" s="94">
        <v>1781333.78</v>
      </c>
      <c r="G26" s="76">
        <f t="shared" si="6"/>
        <v>2457718.6</v>
      </c>
      <c r="H26" s="64" t="s">
        <v>296</v>
      </c>
    </row>
    <row r="27" spans="1:8">
      <c r="A27" s="26" t="s">
        <v>126</v>
      </c>
      <c r="B27" s="76">
        <f>SUM(B28:B36)</f>
        <v>9527586.5600000005</v>
      </c>
      <c r="C27" s="76">
        <f t="shared" ref="C27:G27" si="7">SUM(C28:C36)</f>
        <v>17504631.199999999</v>
      </c>
      <c r="D27" s="76">
        <f t="shared" si="7"/>
        <v>27032217.759999998</v>
      </c>
      <c r="E27" s="76">
        <f t="shared" si="7"/>
        <v>9736397.0299999993</v>
      </c>
      <c r="F27" s="76">
        <f t="shared" si="7"/>
        <v>9586576.8399999999</v>
      </c>
      <c r="G27" s="76">
        <f t="shared" si="7"/>
        <v>17295820.73</v>
      </c>
    </row>
    <row r="28" spans="1:8">
      <c r="A28" s="32" t="s">
        <v>127</v>
      </c>
      <c r="B28" s="94">
        <v>2996392.6</v>
      </c>
      <c r="C28" s="94">
        <v>10458374.66</v>
      </c>
      <c r="D28" s="76">
        <f t="shared" ref="D28:D36" si="8">B28+C28</f>
        <v>13454767.26</v>
      </c>
      <c r="E28" s="94">
        <v>7160109.7800000003</v>
      </c>
      <c r="F28" s="94">
        <v>7116736.5599999996</v>
      </c>
      <c r="G28" s="76">
        <f t="shared" ref="G28:G36" si="9">D28-E28</f>
        <v>6294657.4799999995</v>
      </c>
      <c r="H28" s="65" t="s">
        <v>297</v>
      </c>
    </row>
    <row r="29" spans="1:8">
      <c r="A29" s="30" t="s">
        <v>128</v>
      </c>
      <c r="B29" s="94">
        <v>0</v>
      </c>
      <c r="C29" s="94">
        <v>6555720</v>
      </c>
      <c r="D29" s="76">
        <f t="shared" si="8"/>
        <v>6555720</v>
      </c>
      <c r="E29" s="94">
        <v>0</v>
      </c>
      <c r="F29" s="94">
        <v>0</v>
      </c>
      <c r="G29" s="76">
        <f t="shared" si="9"/>
        <v>6555720</v>
      </c>
      <c r="H29" s="65" t="s">
        <v>298</v>
      </c>
    </row>
    <row r="30" spans="1:8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>
      <c r="A32" s="30" t="s">
        <v>131</v>
      </c>
      <c r="B32" s="94">
        <v>5309193.96</v>
      </c>
      <c r="C32" s="94">
        <v>509536.54</v>
      </c>
      <c r="D32" s="76">
        <f t="shared" si="8"/>
        <v>5818730.5</v>
      </c>
      <c r="E32" s="94">
        <v>2562451.17</v>
      </c>
      <c r="F32" s="94">
        <v>2456004.2000000002</v>
      </c>
      <c r="G32" s="76">
        <f t="shared" si="9"/>
        <v>3256279.33</v>
      </c>
      <c r="H32" s="65" t="s">
        <v>301</v>
      </c>
    </row>
    <row r="33" spans="1:8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>
      <c r="A34" s="30" t="s">
        <v>133</v>
      </c>
      <c r="B34" s="94">
        <v>1222000</v>
      </c>
      <c r="C34" s="94">
        <v>-19000</v>
      </c>
      <c r="D34" s="76">
        <f t="shared" si="8"/>
        <v>1203000</v>
      </c>
      <c r="E34" s="94">
        <v>13836.08</v>
      </c>
      <c r="F34" s="94">
        <v>13836.08</v>
      </c>
      <c r="G34" s="76">
        <f t="shared" si="9"/>
        <v>1189163.92</v>
      </c>
      <c r="H34" s="65" t="s">
        <v>303</v>
      </c>
    </row>
    <row r="35" spans="1:8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>
      <c r="A36" s="30" t="s">
        <v>135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305</v>
      </c>
    </row>
    <row r="37" spans="1:8" ht="30">
      <c r="A37" s="31" t="s">
        <v>136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137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306</v>
      </c>
    </row>
    <row r="39" spans="1:8" ht="30">
      <c r="A39" s="32" t="s">
        <v>138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307</v>
      </c>
    </row>
    <row r="40" spans="1:8">
      <c r="A40" s="32" t="s">
        <v>139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308</v>
      </c>
    </row>
    <row r="41" spans="1:8">
      <c r="A41" s="32" t="s">
        <v>140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309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141</v>
      </c>
      <c r="B43" s="77">
        <f>B44+B53+B61+B71</f>
        <v>115941659.60000002</v>
      </c>
      <c r="C43" s="77">
        <f t="shared" ref="C43:G43" si="13">C44+C53+C61+C71</f>
        <v>26127163.809999999</v>
      </c>
      <c r="D43" s="77">
        <f t="shared" si="13"/>
        <v>142068823.41</v>
      </c>
      <c r="E43" s="77">
        <f t="shared" si="13"/>
        <v>55086982.079999998</v>
      </c>
      <c r="F43" s="77">
        <f t="shared" si="13"/>
        <v>49668487.769999996</v>
      </c>
      <c r="G43" s="77">
        <f t="shared" si="13"/>
        <v>86981841.330000013</v>
      </c>
    </row>
    <row r="44" spans="1:8">
      <c r="A44" s="26" t="s">
        <v>142</v>
      </c>
      <c r="B44" s="76">
        <f>SUM(B45:B52)</f>
        <v>30791064.07</v>
      </c>
      <c r="C44" s="76">
        <f t="shared" ref="C44:G44" si="14">SUM(C45:C52)</f>
        <v>-478176.62</v>
      </c>
      <c r="D44" s="76">
        <f t="shared" si="14"/>
        <v>30312887.449999999</v>
      </c>
      <c r="E44" s="76">
        <f t="shared" si="14"/>
        <v>11335141.800000001</v>
      </c>
      <c r="F44" s="76">
        <f t="shared" si="14"/>
        <v>9972773.0500000007</v>
      </c>
      <c r="G44" s="76">
        <f t="shared" si="14"/>
        <v>18977745.649999999</v>
      </c>
    </row>
    <row r="45" spans="1:8">
      <c r="A45" s="32" t="s">
        <v>110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310</v>
      </c>
    </row>
    <row r="46" spans="1:8">
      <c r="A46" s="32" t="s">
        <v>111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311</v>
      </c>
    </row>
    <row r="47" spans="1:8">
      <c r="A47" s="32" t="s">
        <v>112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312</v>
      </c>
    </row>
    <row r="48" spans="1:8">
      <c r="A48" s="32" t="s">
        <v>113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313</v>
      </c>
    </row>
    <row r="49" spans="1:8">
      <c r="A49" s="32" t="s">
        <v>114</v>
      </c>
      <c r="B49" s="94">
        <v>6017068</v>
      </c>
      <c r="C49" s="94">
        <v>0</v>
      </c>
      <c r="D49" s="76">
        <f t="shared" si="15"/>
        <v>6017068</v>
      </c>
      <c r="E49" s="94">
        <v>2678930.4900000002</v>
      </c>
      <c r="F49" s="94">
        <v>2678930.4900000002</v>
      </c>
      <c r="G49" s="76">
        <f t="shared" si="16"/>
        <v>3338137.51</v>
      </c>
      <c r="H49" s="67" t="s">
        <v>314</v>
      </c>
    </row>
    <row r="50" spans="1:8">
      <c r="A50" s="32" t="s">
        <v>115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315</v>
      </c>
    </row>
    <row r="51" spans="1:8">
      <c r="A51" s="32" t="s">
        <v>116</v>
      </c>
      <c r="B51" s="94">
        <v>24713996.07</v>
      </c>
      <c r="C51" s="94">
        <v>-478176.62</v>
      </c>
      <c r="D51" s="76">
        <f t="shared" si="15"/>
        <v>24235819.449999999</v>
      </c>
      <c r="E51" s="94">
        <v>8629881.2400000002</v>
      </c>
      <c r="F51" s="94">
        <v>7277341.1799999997</v>
      </c>
      <c r="G51" s="76">
        <f t="shared" si="16"/>
        <v>15605938.209999999</v>
      </c>
      <c r="H51" s="67" t="s">
        <v>316</v>
      </c>
    </row>
    <row r="52" spans="1:8">
      <c r="A52" s="32" t="s">
        <v>117</v>
      </c>
      <c r="B52" s="94">
        <v>60000</v>
      </c>
      <c r="C52" s="94">
        <v>0</v>
      </c>
      <c r="D52" s="76">
        <f t="shared" si="15"/>
        <v>60000</v>
      </c>
      <c r="E52" s="94">
        <v>26330.07</v>
      </c>
      <c r="F52" s="94">
        <v>16501.38</v>
      </c>
      <c r="G52" s="76">
        <f t="shared" si="16"/>
        <v>33669.93</v>
      </c>
      <c r="H52" s="67" t="s">
        <v>317</v>
      </c>
    </row>
    <row r="53" spans="1:8">
      <c r="A53" s="26" t="s">
        <v>118</v>
      </c>
      <c r="B53" s="76">
        <f>SUM(B54:B60)</f>
        <v>78650595.530000016</v>
      </c>
      <c r="C53" s="76">
        <f t="shared" ref="C53:G53" si="17">SUM(C54:C60)</f>
        <v>29530448.34</v>
      </c>
      <c r="D53" s="76">
        <f t="shared" si="17"/>
        <v>108181043.87</v>
      </c>
      <c r="E53" s="76">
        <f t="shared" si="17"/>
        <v>42850758.810000002</v>
      </c>
      <c r="F53" s="76">
        <f t="shared" si="17"/>
        <v>38854970.060000002</v>
      </c>
      <c r="G53" s="76">
        <f t="shared" si="17"/>
        <v>65330285.06000001</v>
      </c>
    </row>
    <row r="54" spans="1:8">
      <c r="A54" s="32" t="s">
        <v>119</v>
      </c>
      <c r="B54" s="94">
        <v>11500000</v>
      </c>
      <c r="C54" s="94">
        <v>5217770.63</v>
      </c>
      <c r="D54" s="76">
        <f t="shared" ref="D54:D60" si="18">B54+C54</f>
        <v>16717770.629999999</v>
      </c>
      <c r="E54" s="94">
        <v>6567544.2699999996</v>
      </c>
      <c r="F54" s="94">
        <v>5382763.5099999998</v>
      </c>
      <c r="G54" s="76">
        <f t="shared" ref="G54:G60" si="19">D54-E54</f>
        <v>10150226.359999999</v>
      </c>
      <c r="H54" s="68" t="s">
        <v>318</v>
      </c>
    </row>
    <row r="55" spans="1:8">
      <c r="A55" s="32" t="s">
        <v>120</v>
      </c>
      <c r="B55" s="94">
        <v>56802312.770000003</v>
      </c>
      <c r="C55" s="94">
        <v>14790665.25</v>
      </c>
      <c r="D55" s="76">
        <f t="shared" si="18"/>
        <v>71592978.020000011</v>
      </c>
      <c r="E55" s="94">
        <v>26304991.120000001</v>
      </c>
      <c r="F55" s="94">
        <v>23498583.129999999</v>
      </c>
      <c r="G55" s="76">
        <f t="shared" si="19"/>
        <v>45287986.900000006</v>
      </c>
      <c r="H55" s="68" t="s">
        <v>319</v>
      </c>
    </row>
    <row r="56" spans="1:8">
      <c r="A56" s="32" t="s">
        <v>121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320</v>
      </c>
    </row>
    <row r="57" spans="1:8">
      <c r="A57" s="24" t="s">
        <v>122</v>
      </c>
      <c r="B57" s="94">
        <v>0</v>
      </c>
      <c r="C57" s="94">
        <v>5701372.5199999996</v>
      </c>
      <c r="D57" s="76">
        <f t="shared" si="18"/>
        <v>5701372.5199999996</v>
      </c>
      <c r="E57" s="94">
        <v>4647834.21</v>
      </c>
      <c r="F57" s="94">
        <v>4647834.21</v>
      </c>
      <c r="G57" s="76">
        <f t="shared" si="19"/>
        <v>1053538.3099999996</v>
      </c>
      <c r="H57" s="68" t="s">
        <v>321</v>
      </c>
    </row>
    <row r="58" spans="1:8">
      <c r="A58" s="32" t="s">
        <v>123</v>
      </c>
      <c r="B58" s="94">
        <v>5600000</v>
      </c>
      <c r="C58" s="94">
        <v>930000</v>
      </c>
      <c r="D58" s="76">
        <f t="shared" si="18"/>
        <v>6530000</v>
      </c>
      <c r="E58" s="94">
        <v>1744500</v>
      </c>
      <c r="F58" s="94">
        <v>1739900</v>
      </c>
      <c r="G58" s="76">
        <f t="shared" si="19"/>
        <v>4785500</v>
      </c>
      <c r="H58" s="68" t="s">
        <v>322</v>
      </c>
    </row>
    <row r="59" spans="1:8">
      <c r="A59" s="32" t="s">
        <v>124</v>
      </c>
      <c r="B59" s="94">
        <v>4748282.76</v>
      </c>
      <c r="C59" s="94">
        <v>2890639.94</v>
      </c>
      <c r="D59" s="76">
        <f t="shared" si="18"/>
        <v>7638922.6999999993</v>
      </c>
      <c r="E59" s="94">
        <v>3585889.21</v>
      </c>
      <c r="F59" s="94">
        <v>3585889.21</v>
      </c>
      <c r="G59" s="76">
        <f t="shared" si="19"/>
        <v>4053033.4899999993</v>
      </c>
      <c r="H59" s="68" t="s">
        <v>323</v>
      </c>
    </row>
    <row r="60" spans="1:8">
      <c r="A60" s="32" t="s">
        <v>125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324</v>
      </c>
    </row>
    <row r="61" spans="1:8">
      <c r="A61" s="26" t="s">
        <v>126</v>
      </c>
      <c r="B61" s="76">
        <f>SUM(B62:B70)</f>
        <v>6500000</v>
      </c>
      <c r="C61" s="76">
        <f t="shared" ref="C61:G61" si="20">SUM(C62:C70)</f>
        <v>-2925107.91</v>
      </c>
      <c r="D61" s="76">
        <f t="shared" si="20"/>
        <v>3574892.09</v>
      </c>
      <c r="E61" s="76">
        <f t="shared" si="20"/>
        <v>901081.47</v>
      </c>
      <c r="F61" s="76">
        <f t="shared" si="20"/>
        <v>840744.65999999992</v>
      </c>
      <c r="G61" s="76">
        <f t="shared" si="20"/>
        <v>2673810.62</v>
      </c>
    </row>
    <row r="62" spans="1:8">
      <c r="A62" s="32" t="s">
        <v>127</v>
      </c>
      <c r="B62" s="94">
        <v>1200000</v>
      </c>
      <c r="C62" s="94">
        <v>125000</v>
      </c>
      <c r="D62" s="76">
        <f t="shared" ref="D62:D70" si="21">B62+C62</f>
        <v>1325000</v>
      </c>
      <c r="E62" s="94">
        <v>306200.09000000003</v>
      </c>
      <c r="F62" s="94">
        <v>274686.43</v>
      </c>
      <c r="G62" s="76">
        <f t="shared" ref="G62:G70" si="22">D62-E62</f>
        <v>1018799.9099999999</v>
      </c>
      <c r="H62" s="69" t="s">
        <v>325</v>
      </c>
    </row>
    <row r="63" spans="1:8">
      <c r="A63" s="32" t="s">
        <v>128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326</v>
      </c>
    </row>
    <row r="64" spans="1:8">
      <c r="A64" s="32" t="s">
        <v>129</v>
      </c>
      <c r="B64" s="94">
        <v>5000000</v>
      </c>
      <c r="C64" s="94">
        <v>-3327197.88</v>
      </c>
      <c r="D64" s="76">
        <f t="shared" si="21"/>
        <v>1672802.12</v>
      </c>
      <c r="E64" s="94">
        <v>479775.79</v>
      </c>
      <c r="F64" s="94">
        <v>479775.79</v>
      </c>
      <c r="G64" s="76">
        <f t="shared" si="22"/>
        <v>1193026.33</v>
      </c>
      <c r="H64" s="69" t="s">
        <v>327</v>
      </c>
    </row>
    <row r="65" spans="1:8">
      <c r="A65" s="32" t="s">
        <v>130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328</v>
      </c>
    </row>
    <row r="66" spans="1:8">
      <c r="A66" s="32" t="s">
        <v>131</v>
      </c>
      <c r="B66" s="94">
        <v>300000</v>
      </c>
      <c r="C66" s="94">
        <v>277089.96999999997</v>
      </c>
      <c r="D66" s="76">
        <f t="shared" si="21"/>
        <v>577089.97</v>
      </c>
      <c r="E66" s="94">
        <v>115105.59</v>
      </c>
      <c r="F66" s="94">
        <v>86282.44</v>
      </c>
      <c r="G66" s="76">
        <f t="shared" si="22"/>
        <v>461984.38</v>
      </c>
      <c r="H66" s="69" t="s">
        <v>329</v>
      </c>
    </row>
    <row r="67" spans="1:8">
      <c r="A67" s="32" t="s">
        <v>132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330</v>
      </c>
    </row>
    <row r="68" spans="1:8">
      <c r="A68" s="32" t="s">
        <v>133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331</v>
      </c>
    </row>
    <row r="69" spans="1:8">
      <c r="A69" s="32" t="s">
        <v>134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332</v>
      </c>
    </row>
    <row r="70" spans="1:8">
      <c r="A70" s="32" t="s">
        <v>135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333</v>
      </c>
    </row>
    <row r="71" spans="1:8">
      <c r="A71" s="31" t="s">
        <v>143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137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335</v>
      </c>
    </row>
    <row r="74" spans="1:8">
      <c r="A74" s="32" t="s">
        <v>139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336</v>
      </c>
    </row>
    <row r="75" spans="1:8">
      <c r="A75" s="32" t="s">
        <v>140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337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409599739.13</v>
      </c>
      <c r="C77" s="77">
        <f t="shared" ref="C77:G77" si="26">C9+C43</f>
        <v>71664832.570000008</v>
      </c>
      <c r="D77" s="77">
        <f t="shared" si="26"/>
        <v>481264571.69999993</v>
      </c>
      <c r="E77" s="77">
        <f t="shared" si="26"/>
        <v>200689331.81</v>
      </c>
      <c r="F77" s="77">
        <f t="shared" si="26"/>
        <v>189656599.69999999</v>
      </c>
      <c r="G77" s="77">
        <f t="shared" si="26"/>
        <v>280575239.88999999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D22" sqref="D2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62" t="s">
        <v>144</v>
      </c>
      <c r="B1" s="261"/>
      <c r="C1" s="261"/>
      <c r="D1" s="261"/>
      <c r="E1" s="261"/>
      <c r="F1" s="261"/>
      <c r="G1" s="261"/>
    </row>
    <row r="2" spans="1:7">
      <c r="A2" s="244" t="s">
        <v>342</v>
      </c>
      <c r="B2" s="245"/>
      <c r="C2" s="245"/>
      <c r="D2" s="245"/>
      <c r="E2" s="245"/>
      <c r="F2" s="245"/>
      <c r="G2" s="246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145</v>
      </c>
      <c r="B4" s="251"/>
      <c r="C4" s="251"/>
      <c r="D4" s="251"/>
      <c r="E4" s="251"/>
      <c r="F4" s="251"/>
      <c r="G4" s="252"/>
    </row>
    <row r="5" spans="1:7">
      <c r="A5" s="250" t="s">
        <v>343</v>
      </c>
      <c r="B5" s="251"/>
      <c r="C5" s="251"/>
      <c r="D5" s="251"/>
      <c r="E5" s="251"/>
      <c r="F5" s="251"/>
      <c r="G5" s="252"/>
    </row>
    <row r="6" spans="1:7">
      <c r="A6" s="253" t="s">
        <v>3</v>
      </c>
      <c r="B6" s="254"/>
      <c r="C6" s="254"/>
      <c r="D6" s="254"/>
      <c r="E6" s="254"/>
      <c r="F6" s="254"/>
      <c r="G6" s="255"/>
    </row>
    <row r="7" spans="1:7">
      <c r="A7" s="258" t="s">
        <v>146</v>
      </c>
      <c r="B7" s="263" t="s">
        <v>5</v>
      </c>
      <c r="C7" s="263"/>
      <c r="D7" s="263"/>
      <c r="E7" s="263"/>
      <c r="F7" s="263"/>
      <c r="G7" s="263" t="s">
        <v>6</v>
      </c>
    </row>
    <row r="8" spans="1:7" ht="30">
      <c r="A8" s="259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273"/>
    </row>
    <row r="9" spans="1:7">
      <c r="A9" s="36" t="s">
        <v>147</v>
      </c>
      <c r="B9" s="71">
        <f>B10+B11+B12+B15+B16+B19</f>
        <v>186593931.99000001</v>
      </c>
      <c r="C9" s="71">
        <f t="shared" ref="C9:G9" si="0">C10+C11+C12+C15+C16+C19</f>
        <v>7731963.5700000003</v>
      </c>
      <c r="D9" s="71">
        <f t="shared" si="0"/>
        <v>194325895.56</v>
      </c>
      <c r="E9" s="71">
        <f t="shared" si="0"/>
        <v>82349969.409999996</v>
      </c>
      <c r="F9" s="71">
        <f t="shared" si="0"/>
        <v>79379662.230000004</v>
      </c>
      <c r="G9" s="71">
        <f t="shared" si="0"/>
        <v>111975926.15000001</v>
      </c>
    </row>
    <row r="10" spans="1:7">
      <c r="A10" s="37" t="s">
        <v>148</v>
      </c>
      <c r="B10" s="95">
        <v>186593931.99000001</v>
      </c>
      <c r="C10" s="95">
        <v>7731963.5700000003</v>
      </c>
      <c r="D10" s="72">
        <f>B10+C10</f>
        <v>194325895.56</v>
      </c>
      <c r="E10" s="95">
        <v>82349969.409999996</v>
      </c>
      <c r="F10" s="95">
        <v>79379662.230000004</v>
      </c>
      <c r="G10" s="72">
        <f>D10-E10</f>
        <v>111975926.15000001</v>
      </c>
    </row>
    <row r="11" spans="1:7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150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158</v>
      </c>
      <c r="B21" s="71">
        <f>B22+B23+B24+B27+B28+B31</f>
        <v>0</v>
      </c>
      <c r="C21" s="71">
        <f t="shared" ref="C21:G21" si="3">C22+C23+C24+C27+C28+C31</f>
        <v>2501980.23</v>
      </c>
      <c r="D21" s="71">
        <f t="shared" si="3"/>
        <v>2501980.23</v>
      </c>
      <c r="E21" s="71">
        <f t="shared" si="3"/>
        <v>909614</v>
      </c>
      <c r="F21" s="71">
        <f t="shared" si="3"/>
        <v>909614</v>
      </c>
      <c r="G21" s="71">
        <f t="shared" si="3"/>
        <v>1592366.23</v>
      </c>
    </row>
    <row r="22" spans="1:7">
      <c r="A22" s="37" t="s">
        <v>148</v>
      </c>
      <c r="B22" s="95">
        <v>0</v>
      </c>
      <c r="C22" s="95">
        <v>2501980.23</v>
      </c>
      <c r="D22" s="72">
        <f>B22+C22</f>
        <v>2501980.23</v>
      </c>
      <c r="E22" s="95">
        <v>909614</v>
      </c>
      <c r="F22" s="95">
        <v>909614</v>
      </c>
      <c r="G22" s="72">
        <f>D22-E22</f>
        <v>1592366.23</v>
      </c>
    </row>
    <row r="23" spans="1:7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150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159</v>
      </c>
      <c r="B33" s="71">
        <f>B9+B21</f>
        <v>186593931.99000001</v>
      </c>
      <c r="C33" s="71">
        <f t="shared" ref="C33:G33" si="6">C9+C21</f>
        <v>10233943.800000001</v>
      </c>
      <c r="D33" s="71">
        <f t="shared" si="6"/>
        <v>196827875.78999999</v>
      </c>
      <c r="E33" s="71">
        <f t="shared" si="6"/>
        <v>83259583.409999996</v>
      </c>
      <c r="F33" s="71">
        <f t="shared" si="6"/>
        <v>80289276.230000004</v>
      </c>
      <c r="G33" s="71">
        <f t="shared" si="6"/>
        <v>113568292.38000001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cp:lastPrinted>2018-12-04T18:00:32Z</cp:lastPrinted>
  <dcterms:created xsi:type="dcterms:W3CDTF">2018-11-21T18:09:30Z</dcterms:created>
  <dcterms:modified xsi:type="dcterms:W3CDTF">2020-07-29T20:09:21Z</dcterms:modified>
</cp:coreProperties>
</file>